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510" windowHeight="10950" tabRatio="890" activeTab="0"/>
  </bookViews>
  <sheets>
    <sheet name="Master Copy" sheetId="1" r:id="rId1"/>
    <sheet name="EXAMPLE (Color Coded)" sheetId="2" r:id="rId2"/>
    <sheet name="DropDownSelections" sheetId="3" r:id="rId3"/>
    <sheet name="Schedule 6 (Hydromax)" sheetId="4" state="hidden" r:id="rId4"/>
    <sheet name="Schedule 6 (FeeCorp)" sheetId="5" state="hidden" r:id="rId5"/>
  </sheets>
  <definedNames/>
  <calcPr fullCalcOnLoad="1"/>
</workbook>
</file>

<file path=xl/comments1.xml><?xml version="1.0" encoding="utf-8"?>
<comments xmlns="http://schemas.openxmlformats.org/spreadsheetml/2006/main">
  <authors>
    <author>McKinney, Justin</author>
  </authors>
  <commentList>
    <comment ref="E20" authorId="0">
      <text>
        <r>
          <rPr>
            <b/>
            <sz val="9"/>
            <rFont val="Tahoma"/>
            <family val="2"/>
          </rPr>
          <t xml:space="preserve">Firm Type/DAX Vendor#:
</t>
        </r>
        <r>
          <rPr>
            <sz val="9"/>
            <rFont val="Tahoma"/>
            <family val="2"/>
          </rPr>
          <t>In relation to loan funded projects, if a second Firm Type is recognized by OWDA/WPCLF then select the correct joint City/Loan Firm type from the dropdown.</t>
        </r>
      </text>
    </comment>
    <comment ref="G20" authorId="0">
      <text>
        <r>
          <rPr>
            <b/>
            <sz val="9"/>
            <rFont val="Tahoma"/>
            <family val="2"/>
          </rPr>
          <t xml:space="preserve">Original Utilization Amount/Percentage:
</t>
        </r>
        <r>
          <rPr>
            <sz val="9"/>
            <rFont val="Tahoma"/>
            <family val="2"/>
          </rPr>
          <t>This column represents the individual breakdown of the promised utilization amounts for the prime and each subcontractor as stated in the initial bid documentation.  
Once entered this amount should not be changed unless there was a typo.
A percentage of Original Utilization will automatically calculate based on the indidivual utilization verses the overall contract amount.</t>
        </r>
        <r>
          <rPr>
            <sz val="9"/>
            <rFont val="Tahoma"/>
            <family val="2"/>
          </rPr>
          <t xml:space="preserve">
</t>
        </r>
      </text>
    </comment>
    <comment ref="H20" authorId="0">
      <text>
        <r>
          <rPr>
            <b/>
            <sz val="9"/>
            <rFont val="Tahoma"/>
            <family val="2"/>
          </rPr>
          <t xml:space="preserve">Revised Utilization Amount/Percentage:
</t>
        </r>
        <r>
          <rPr>
            <sz val="9"/>
            <rFont val="Tahoma"/>
            <family val="2"/>
          </rPr>
          <t xml:space="preserve">This column represents the adjusted utilization if new subs are added/removed/swapped out or if expected funding is moved from one vendor to another due to a change in scope during the project.
*********** PLEASE NOTE ***********
THIS COLUMN IS NOT FOR LEGISLATED MODIFICATIONS TO AN ORIGINAL CONTRACT... AN ENTIRELY NEW AND INDEPENDENT UTILIZATION FORM IS NEEDED FOR THOSE SITUATIONS AND SHOULD BE SUBMITTED TO DPU WITH THE CONTRACT MODIFICATION DOCUMENTS.
</t>
        </r>
        <r>
          <rPr>
            <u val="single"/>
            <sz val="9"/>
            <rFont val="Tahoma"/>
            <family val="2"/>
          </rPr>
          <t>NOTES FOR PROPERLY COMPLETING A REVISED UTILIZATION AMOUNT:</t>
        </r>
        <r>
          <rPr>
            <sz val="9"/>
            <rFont val="Tahoma"/>
            <family val="2"/>
          </rPr>
          <t xml:space="preserve">
This column should be completed for each vendor, even if there is no change in value for a particular vendor.  Simply use the same amount as previously displayed in the Original Utilization column if no new value is provided.  Once completed this column will represent the new record of utilization for this contract.
The Revised Utilization Percentages as well as the Total Amount Earned and the Balance Remaining will automatically default to using the new Revised Utilization Amount in all related calculations once data has been entered in the column. </t>
        </r>
      </text>
    </comment>
    <comment ref="I20" authorId="0">
      <text>
        <r>
          <rPr>
            <b/>
            <sz val="9"/>
            <rFont val="Tahoma"/>
            <family val="2"/>
          </rPr>
          <t xml:space="preserve">Previous Amount Earned to Date:
</t>
        </r>
        <r>
          <rPr>
            <sz val="9"/>
            <rFont val="Tahoma"/>
            <family val="2"/>
          </rPr>
          <t xml:space="preserve">This column should display the cumulative amount paid to each vendor on all invoices prior to the current one being processed.
A percentage of contract utilization previously earned to date will automatically calculate based on the promised indidivual Contracted Utilization amount (or Revised Utilization if a new utlization value is provided at somepoint during the contract).
</t>
        </r>
      </text>
    </comment>
    <comment ref="J20" authorId="0">
      <text>
        <r>
          <rPr>
            <b/>
            <sz val="9"/>
            <rFont val="Tahoma"/>
            <family val="2"/>
          </rPr>
          <t>Amount Earned This Invoice:</t>
        </r>
        <r>
          <rPr>
            <sz val="9"/>
            <rFont val="Tahoma"/>
            <family val="2"/>
          </rPr>
          <t xml:space="preserve">
This column should represent the amount requested to be paid to each vendor from the current invoice being processed.
A percentage of the utilization earned this invoice will automatically calculate based on the promised indidivual Original Utilization amount (or Revised Utilization if a new utlization value is provided at somepoint during the contract).
</t>
        </r>
      </text>
    </comment>
    <comment ref="K20" authorId="0">
      <text>
        <r>
          <rPr>
            <b/>
            <sz val="9"/>
            <rFont val="Tahoma"/>
            <family val="2"/>
          </rPr>
          <t>Total Amount Earned:</t>
        </r>
        <r>
          <rPr>
            <sz val="9"/>
            <rFont val="Tahoma"/>
            <family val="2"/>
          </rPr>
          <t xml:space="preserve">
This column auto-sums the total amount earned by each vendor over the life of the contract (Previous Amount Earned to Date + Amount Earned This Invoice).
A percentage of the total amount earned will automatically calculate based on the promised indidivual Original Utilization Amount (or Revised Utilization if a new utlization value is provided at somepoint during the contract).</t>
        </r>
      </text>
    </comment>
    <comment ref="L20" authorId="0">
      <text>
        <r>
          <rPr>
            <b/>
            <sz val="9"/>
            <rFont val="Tahoma"/>
            <family val="2"/>
          </rPr>
          <t>Balance Remaining:</t>
        </r>
        <r>
          <rPr>
            <sz val="9"/>
            <rFont val="Tahoma"/>
            <family val="2"/>
          </rPr>
          <t xml:space="preserve">
This column auto-calculates the amount remaining by each vendor (Original Utilization Amount - the Total Amount Earned), unless there is a Revised Utilization Amount entered; if then (Revised Utilization Amount - the Total Amount Earned).
A percentage of the balance remaining will automatically calculate based on the promised indidivual Original Utilization Amount (or Revised Utilization if a new utlization value is provided at somepoint during the contract).</t>
        </r>
      </text>
    </comment>
    <comment ref="D20" authorId="0">
      <text>
        <r>
          <rPr>
            <b/>
            <sz val="9"/>
            <rFont val="Tahoma"/>
            <family val="2"/>
          </rPr>
          <t xml:space="preserve">Federal Tax ID#/Expiration Date:
</t>
        </r>
        <r>
          <rPr>
            <sz val="9"/>
            <rFont val="Tahoma"/>
            <family val="2"/>
          </rPr>
          <t>Prime and Sub contractors MUST have an active Federal Tax ID#/Contract Compliance Number to be able to be contracted directly with the City or to be listed as a subcontractor on any site job.</t>
        </r>
      </text>
    </comment>
    <comment ref="F20" authorId="0">
      <text>
        <r>
          <rPr>
            <b/>
            <sz val="9"/>
            <rFont val="Tahoma"/>
            <family val="2"/>
          </rPr>
          <t xml:space="preserve">Contract Scope:
</t>
        </r>
        <r>
          <rPr>
            <sz val="9"/>
            <rFont val="Tahoma"/>
            <family val="2"/>
          </rPr>
          <t>A limited description of the major tasks to be completed by each vendor under this contract.</t>
        </r>
      </text>
    </comment>
    <comment ref="C20" authorId="0">
      <text>
        <r>
          <rPr>
            <b/>
            <sz val="9"/>
            <rFont val="Tahoma"/>
            <family val="2"/>
          </rPr>
          <t xml:space="preserve">Contact Information:
</t>
        </r>
        <r>
          <rPr>
            <sz val="9"/>
            <rFont val="Tahoma"/>
            <family val="2"/>
          </rPr>
          <t>Vendor representatives name, phone number, and email address</t>
        </r>
      </text>
    </comment>
    <comment ref="B20" authorId="0">
      <text>
        <r>
          <rPr>
            <b/>
            <sz val="9"/>
            <rFont val="Tahoma"/>
            <family val="2"/>
          </rPr>
          <t xml:space="preserve">Name/Address:
</t>
        </r>
        <r>
          <rPr>
            <sz val="9"/>
            <rFont val="Tahoma"/>
            <family val="2"/>
          </rPr>
          <t>Vendors full name and mailing address</t>
        </r>
      </text>
    </comment>
    <comment ref="A3" authorId="0">
      <text>
        <r>
          <rPr>
            <b/>
            <sz val="9"/>
            <rFont val="Tahoma"/>
            <family val="2"/>
          </rPr>
          <t xml:space="preserve">Project Detail Summary:
</t>
        </r>
        <r>
          <rPr>
            <sz val="9"/>
            <rFont val="Tahoma"/>
            <family val="2"/>
          </rPr>
          <t xml:space="preserve">Please note that if multiple funding sources are used to fund a contract that each PO# and amount should be listed individually by DPU Fiscal Staff under the Project Detail Summary section once funding determinations are made.
If any additional Project Lines are not needed they can be hidden by DPU Fiscal Staff prior to finalizing the projects Utilization Reporting Form.
</t>
        </r>
      </text>
    </comment>
    <comment ref="A18" authorId="0">
      <text>
        <r>
          <rPr>
            <b/>
            <sz val="9"/>
            <rFont val="Tahoma"/>
            <family val="2"/>
          </rPr>
          <t>Prime and Subcontractor Utilization Summary:</t>
        </r>
        <r>
          <rPr>
            <sz val="9"/>
            <rFont val="Tahoma"/>
            <family val="2"/>
          </rPr>
          <t xml:space="preserve">
As long as no Loan funds are used then a singular combined Prime and Subcontractor Utilization Summary may be used across all related funding sources for a contract if a breakdown is not possible or deemed otherwise necessary.
DPU Fiscal Staff should leave one additional open Sub-Contractor line at the end of the Prime and Subcontractor Utilization Summary but all others subsequently unused lines can be hidden prior to finalizing the projects Utilization Reporting Form.</t>
        </r>
      </text>
    </comment>
  </commentList>
</comments>
</file>

<file path=xl/comments2.xml><?xml version="1.0" encoding="utf-8"?>
<comments xmlns="http://schemas.openxmlformats.org/spreadsheetml/2006/main">
  <authors>
    <author>McKinney, Justin</author>
  </authors>
  <commentList>
    <comment ref="A3" authorId="0">
      <text>
        <r>
          <rPr>
            <b/>
            <sz val="9"/>
            <rFont val="Tahoma"/>
            <family val="2"/>
          </rPr>
          <t xml:space="preserve">Project Detail Summary:
</t>
        </r>
        <r>
          <rPr>
            <sz val="9"/>
            <rFont val="Tahoma"/>
            <family val="2"/>
          </rPr>
          <t xml:space="preserve">Please note that if multiple funding sources are used to fund a contract that each PO# and amount should be listed individually by DPU Fiscal Staff under the Project Detail Summary section once funding determinations are made.
If any additional Project Lines are not needed they can be hidden by DPU Fiscal Staff prior to finalizing the projects Utilization Reporting Form.
</t>
        </r>
      </text>
    </comment>
    <comment ref="A18" authorId="0">
      <text>
        <r>
          <rPr>
            <b/>
            <sz val="9"/>
            <rFont val="Tahoma"/>
            <family val="2"/>
          </rPr>
          <t>Prime and Subcontractor Utilization Summary:</t>
        </r>
        <r>
          <rPr>
            <sz val="9"/>
            <rFont val="Tahoma"/>
            <family val="2"/>
          </rPr>
          <t xml:space="preserve">
As long as no Loan funds are used then a singular combined Prime and Subcontractor Utilization Summary may be used across all related funding sources for a contract if a breakdown is not possible or deemed otherwise necessary.
DPU Fiscal Staff should leave one additional open Sub-Contractor line at the end of the Prime and Subcontractor Utilization Summary but all others subsequently unused lines can be hidden prior to finalizing the projects Utilization Reporting Form.</t>
        </r>
      </text>
    </comment>
    <comment ref="B20" authorId="0">
      <text>
        <r>
          <rPr>
            <b/>
            <sz val="9"/>
            <rFont val="Tahoma"/>
            <family val="2"/>
          </rPr>
          <t xml:space="preserve">Name/Address:
</t>
        </r>
        <r>
          <rPr>
            <sz val="9"/>
            <rFont val="Tahoma"/>
            <family val="2"/>
          </rPr>
          <t>Vendors full name and mailing address</t>
        </r>
      </text>
    </comment>
    <comment ref="C20" authorId="0">
      <text>
        <r>
          <rPr>
            <b/>
            <sz val="9"/>
            <rFont val="Tahoma"/>
            <family val="2"/>
          </rPr>
          <t xml:space="preserve">Contact Information:
</t>
        </r>
        <r>
          <rPr>
            <sz val="9"/>
            <rFont val="Tahoma"/>
            <family val="2"/>
          </rPr>
          <t>Vendor representatives name, phone number, and email address</t>
        </r>
      </text>
    </comment>
    <comment ref="D20" authorId="0">
      <text>
        <r>
          <rPr>
            <b/>
            <sz val="9"/>
            <rFont val="Tahoma"/>
            <family val="2"/>
          </rPr>
          <t xml:space="preserve">Federal Tax ID#/Expiration Date:
</t>
        </r>
        <r>
          <rPr>
            <sz val="9"/>
            <rFont val="Tahoma"/>
            <family val="2"/>
          </rPr>
          <t>Prime and Sub contractors MUST have an active Federal Tax ID#/Contract Compliance Number to be able to be contracted directly with the City or to be listed as a subcontractor on any site job.</t>
        </r>
      </text>
    </comment>
    <comment ref="E20" authorId="0">
      <text>
        <r>
          <rPr>
            <b/>
            <sz val="9"/>
            <rFont val="Tahoma"/>
            <family val="2"/>
          </rPr>
          <t xml:space="preserve">Firm Type/DAX Vendor#:
</t>
        </r>
        <r>
          <rPr>
            <sz val="9"/>
            <rFont val="Tahoma"/>
            <family val="2"/>
          </rPr>
          <t>In relation to loan funded projects, if a second Firm Type is recognized by OWDA/WPCLF then select the correct joint City/Loan Firm type from the dropdown.</t>
        </r>
      </text>
    </comment>
    <comment ref="F20" authorId="0">
      <text>
        <r>
          <rPr>
            <b/>
            <sz val="9"/>
            <rFont val="Tahoma"/>
            <family val="2"/>
          </rPr>
          <t xml:space="preserve">Contract Scope:
</t>
        </r>
        <r>
          <rPr>
            <sz val="9"/>
            <rFont val="Tahoma"/>
            <family val="2"/>
          </rPr>
          <t>A limited description of the major tasks to be completed by each vendor under this contract.</t>
        </r>
      </text>
    </comment>
    <comment ref="G20" authorId="0">
      <text>
        <r>
          <rPr>
            <b/>
            <sz val="9"/>
            <rFont val="Tahoma"/>
            <family val="2"/>
          </rPr>
          <t xml:space="preserve">Original Utilization Amount/Percentage:
</t>
        </r>
        <r>
          <rPr>
            <sz val="9"/>
            <rFont val="Tahoma"/>
            <family val="2"/>
          </rPr>
          <t>This column represents the individual breakdown of the promised utilization amounts for the prime and each subcontractor as stated in the initial bid documentation.  
Once entered this amount should not be changed unless there was a typo.
A percentage of Original Utilization will automatically calculate based on the indidivual utilization verses the overall contract amount.</t>
        </r>
        <r>
          <rPr>
            <sz val="9"/>
            <rFont val="Tahoma"/>
            <family val="2"/>
          </rPr>
          <t xml:space="preserve">
</t>
        </r>
      </text>
    </comment>
    <comment ref="H20" authorId="0">
      <text>
        <r>
          <rPr>
            <b/>
            <sz val="9"/>
            <rFont val="Tahoma"/>
            <family val="2"/>
          </rPr>
          <t xml:space="preserve">Revised Utilization Amount/Percentage:
</t>
        </r>
        <r>
          <rPr>
            <sz val="9"/>
            <rFont val="Tahoma"/>
            <family val="2"/>
          </rPr>
          <t xml:space="preserve">This column represents the adjusted utilization if new subs are added/removed/swapped out or if expected funding is moved from one vendor to another due to a change in scope during the project.
*********** PLEASE NOTE ***********
THIS COLUMN IS NOT FOR LEGISLATED MODIFICATIONS TO AN ORIGINAL CONTRACT... AN ENTIRELY NEW AND INDEPENDENT UTILIZATION FORM IS NEEDED FOR THOSE SITUATIONS AND SHOULD BE SUBMITTED TO DPU WITH THE CONTRACT MODIFICATION DOCUMENTS.
</t>
        </r>
        <r>
          <rPr>
            <u val="single"/>
            <sz val="9"/>
            <rFont val="Tahoma"/>
            <family val="2"/>
          </rPr>
          <t>NOTES FOR PROPERLY COMPLETING A REVISED UTILIZATION AMOUNT:</t>
        </r>
        <r>
          <rPr>
            <sz val="9"/>
            <rFont val="Tahoma"/>
            <family val="2"/>
          </rPr>
          <t xml:space="preserve">
This column should be completed for each vendor, even if there is no change in value for a particular vendor.  Simply use the same amount as previously displayed in the Original Utilization column if no new value is provided.  Once completed this column will represent the new record of utilization for this contract.
The Revised Utilization Percentages as well as the Total Amount Earned and the Balance Remaining will automatically default to using the new Revised Utilization Amount in all related calculations once data has been entered in the column. </t>
        </r>
      </text>
    </comment>
    <comment ref="I20" authorId="0">
      <text>
        <r>
          <rPr>
            <b/>
            <sz val="9"/>
            <rFont val="Tahoma"/>
            <family val="2"/>
          </rPr>
          <t xml:space="preserve">Previous Amount Earned to Date:
</t>
        </r>
        <r>
          <rPr>
            <sz val="9"/>
            <rFont val="Tahoma"/>
            <family val="2"/>
          </rPr>
          <t xml:space="preserve">This column should display the cumulative amount paid to each vendor on all invoices prior to the current one being processed.
A percentage of contract utilization previously earned to date will automatically calculate based on the promised indidivual Contracted Utilization amount (or Revised Utilization if a new utlization value is provided at somepoint during the contract).
</t>
        </r>
      </text>
    </comment>
    <comment ref="J20" authorId="0">
      <text>
        <r>
          <rPr>
            <b/>
            <sz val="9"/>
            <rFont val="Tahoma"/>
            <family val="2"/>
          </rPr>
          <t>Amount Earned This Invoice:</t>
        </r>
        <r>
          <rPr>
            <sz val="9"/>
            <rFont val="Tahoma"/>
            <family val="2"/>
          </rPr>
          <t xml:space="preserve">
This column should represent the amount requested to be paid to each vendor from the current invoice being processed.
A percentage of the utilization earned this invoice will automatically calculate based on the promised indidivual Original Utilization amount (or Revised Utilization if a new utlization value is provided at somepoint during the contract).
</t>
        </r>
      </text>
    </comment>
    <comment ref="K20" authorId="0">
      <text>
        <r>
          <rPr>
            <b/>
            <sz val="9"/>
            <rFont val="Tahoma"/>
            <family val="2"/>
          </rPr>
          <t>Total Amount Earned:</t>
        </r>
        <r>
          <rPr>
            <sz val="9"/>
            <rFont val="Tahoma"/>
            <family val="2"/>
          </rPr>
          <t xml:space="preserve">
This column auto-sums the total amount earned by each vendor over the life of the contract (Previous Amount Earned to Date + Amount Earned This Invoice).
A percentage of the total amount earned will automatically calculate based on the promised indidivual Original Utilization Amount (or Revised Utilization if a new utlization value is provided at somepoint during the contract).</t>
        </r>
      </text>
    </comment>
    <comment ref="L20" authorId="0">
      <text>
        <r>
          <rPr>
            <b/>
            <sz val="9"/>
            <rFont val="Tahoma"/>
            <family val="2"/>
          </rPr>
          <t>Balance Remaining:</t>
        </r>
        <r>
          <rPr>
            <sz val="9"/>
            <rFont val="Tahoma"/>
            <family val="2"/>
          </rPr>
          <t xml:space="preserve">
This column auto-calculates the amount remaining by each vendor (Original Utilization Amount - the Total Amount Earned), unless there is a Revised Utilization Amount entered; if then (Revised Utilization Amount - the Total Amount Earned).
A percentage of the balance remaining will automatically calculate based on the promised indidivual Original Utilization Amount (or Revised Utilization if a new utlization value is provided at somepoint during the contract).</t>
        </r>
      </text>
    </comment>
  </commentList>
</comments>
</file>

<file path=xl/sharedStrings.xml><?xml version="1.0" encoding="utf-8"?>
<sst xmlns="http://schemas.openxmlformats.org/spreadsheetml/2006/main" count="449" uniqueCount="219">
  <si>
    <t xml:space="preserve"> </t>
  </si>
  <si>
    <t xml:space="preserve">650725-100012 </t>
  </si>
  <si>
    <t>Flow Control</t>
  </si>
  <si>
    <t>Manhole Inspections</t>
  </si>
  <si>
    <t>Field Survey</t>
  </si>
  <si>
    <t>Technical Memorandum</t>
  </si>
  <si>
    <t>1.</t>
  </si>
  <si>
    <t>3. VERSION:</t>
  </si>
  <si>
    <t>4.</t>
  </si>
  <si>
    <t xml:space="preserve">5.  PROJECT TITLE:   </t>
  </si>
  <si>
    <t>6.</t>
  </si>
  <si>
    <t>ADDRESS:</t>
  </si>
  <si>
    <t>7.  TYPE OF CONTRACT:</t>
  </si>
  <si>
    <t>8.</t>
  </si>
  <si>
    <t>9.</t>
  </si>
  <si>
    <t>Scioto Main Large Diameter Condition Assessment Project.</t>
  </si>
  <si>
    <t>Cost</t>
  </si>
  <si>
    <t>N/A</t>
  </si>
  <si>
    <t>Schedule 6 – Sewer Inspection Unit Costs</t>
  </si>
  <si>
    <t>CITY:</t>
  </si>
  <si>
    <t xml:space="preserve">2.  CIP NO.  </t>
  </si>
  <si>
    <t>Dept. of Public Utilities</t>
  </si>
  <si>
    <t>NAME OF SUBCONTRACTOR:</t>
  </si>
  <si>
    <t>CCTV</t>
  </si>
  <si>
    <t>CCTV/Sonar</t>
  </si>
  <si>
    <t>CCTV/Man-Entry</t>
  </si>
  <si>
    <t xml:space="preserve">SEWER SIZE  </t>
  </si>
  <si>
    <t xml:space="preserve">Length </t>
  </si>
  <si>
    <t>Unit Price</t>
  </si>
  <si>
    <t>( inches )</t>
  </si>
  <si>
    <t>( feet )</t>
  </si>
  <si>
    <t>( $/ft )</t>
  </si>
  <si>
    <t>($)</t>
  </si>
  <si>
    <t>10" to 36"</t>
  </si>
  <si>
    <t>36"</t>
  </si>
  <si>
    <t>42" to 48"</t>
  </si>
  <si>
    <t>51" to 60"</t>
  </si>
  <si>
    <t>63" to 78"</t>
  </si>
  <si>
    <t>81" to 96"</t>
  </si>
  <si>
    <t>108" to 180"</t>
  </si>
  <si>
    <t>SubTotal:</t>
  </si>
  <si>
    <t>Allowances</t>
  </si>
  <si>
    <t>Qty.</t>
  </si>
  <si>
    <t>Unit</t>
  </si>
  <si>
    <t>LS</t>
  </si>
  <si>
    <t>Sonde Locates</t>
  </si>
  <si>
    <t>EA</t>
  </si>
  <si>
    <t>Sewer Inspection</t>
  </si>
  <si>
    <t>71 Cavalier Blvd, Florence, KY 41042</t>
  </si>
  <si>
    <t>Hydromax USA, LLC</t>
  </si>
  <si>
    <t>FeeCorp</t>
  </si>
  <si>
    <t>7995 Allen Rd, Canal Winchester, OH 43110</t>
  </si>
  <si>
    <t>Name / Address</t>
  </si>
  <si>
    <t>Contact Information</t>
  </si>
  <si>
    <t>Management</t>
  </si>
  <si>
    <t>MBE</t>
  </si>
  <si>
    <t>Operations Planning</t>
  </si>
  <si>
    <t>Columbus, Ohio 43215</t>
  </si>
  <si>
    <t>Field Observations</t>
  </si>
  <si>
    <t>Columbus, Ohio 43204</t>
  </si>
  <si>
    <t>Total Percentage</t>
  </si>
  <si>
    <t>MAJ</t>
  </si>
  <si>
    <t>Columbus, Ohio 43231</t>
  </si>
  <si>
    <t>FBE</t>
  </si>
  <si>
    <t>Air Monitoring</t>
  </si>
  <si>
    <t>Sewer Inspections</t>
  </si>
  <si>
    <t>Maintenance of Traffic</t>
  </si>
  <si>
    <t xml:space="preserve">*Redzone's fees for CCTV/Sonar costs for sewers less than or equal to 48" and Man-Entry costs for sewers greater than 48".  </t>
  </si>
  <si>
    <t>Division:</t>
  </si>
  <si>
    <t>DOSD</t>
  </si>
  <si>
    <t>Department:</t>
  </si>
  <si>
    <t>Public Utilities</t>
  </si>
  <si>
    <t>Project Number:</t>
  </si>
  <si>
    <t>Project Name:</t>
  </si>
  <si>
    <t>Amount Earned This Invoice</t>
  </si>
  <si>
    <t>Previous Amount Earned To Date</t>
  </si>
  <si>
    <t>Total Amount Earned</t>
  </si>
  <si>
    <t>TOTAL AMOUNT</t>
  </si>
  <si>
    <t>Ordinance Number:</t>
  </si>
  <si>
    <t>Section:</t>
  </si>
  <si>
    <t>Purchase Order Amount:</t>
  </si>
  <si>
    <t>PO# (Suffix/Line #):</t>
  </si>
  <si>
    <t>Project A</t>
  </si>
  <si>
    <t>Project B</t>
  </si>
  <si>
    <t>Project C</t>
  </si>
  <si>
    <t>PRIME</t>
  </si>
  <si>
    <t>SUB 1</t>
  </si>
  <si>
    <t>SUB 2</t>
  </si>
  <si>
    <t>SUB 3</t>
  </si>
  <si>
    <t>SUB 4</t>
  </si>
  <si>
    <t>SUB 5</t>
  </si>
  <si>
    <t>SUB 6</t>
  </si>
  <si>
    <t>SUB 7</t>
  </si>
  <si>
    <t>Firm Type / DAX Vendor #</t>
  </si>
  <si>
    <t>City PM and Phone Number:</t>
  </si>
  <si>
    <t>Revised Utilization Amount / Percentage</t>
  </si>
  <si>
    <t>Comments/Notes:</t>
  </si>
  <si>
    <t>`</t>
  </si>
  <si>
    <t>Prime and Subcontractor Utilization Summary</t>
  </si>
  <si>
    <t>Project Detail Summary</t>
  </si>
  <si>
    <t>Department</t>
  </si>
  <si>
    <t>Division</t>
  </si>
  <si>
    <t>Section</t>
  </si>
  <si>
    <t>DOP</t>
  </si>
  <si>
    <t>DOW</t>
  </si>
  <si>
    <t>Stormwater</t>
  </si>
  <si>
    <t>Street Lighting</t>
  </si>
  <si>
    <t>Power Distribution</t>
  </si>
  <si>
    <t>Water Distribution</t>
  </si>
  <si>
    <t>Water Supply</t>
  </si>
  <si>
    <t>Treatment Engineering</t>
  </si>
  <si>
    <t>Sanitary Collections</t>
  </si>
  <si>
    <t>Firm Type</t>
  </si>
  <si>
    <t>AS1</t>
  </si>
  <si>
    <t>MBR</t>
  </si>
  <si>
    <t>HL1</t>
  </si>
  <si>
    <t>-</t>
  </si>
  <si>
    <t>Invoice Number:</t>
  </si>
  <si>
    <t>Federal Tax ID# / Expiration Date</t>
  </si>
  <si>
    <t>Purchase Order Amount(s) Grand Total:</t>
  </si>
  <si>
    <r>
      <t xml:space="preserve">LOAN FUNDED PROJECTS ARE REQUIRED TO HAVE A SEPARATE </t>
    </r>
    <r>
      <rPr>
        <b/>
        <i/>
        <sz val="10"/>
        <color indexed="10"/>
        <rFont val="Times New Roman"/>
        <family val="1"/>
      </rPr>
      <t>SUBCONTRACTOR WORK IDENTIFICATION FORM - SUBCONTRACTOR REPORTING FORM</t>
    </r>
    <r>
      <rPr>
        <b/>
        <sz val="10"/>
        <color indexed="10"/>
        <rFont val="Times New Roman"/>
        <family val="1"/>
      </rPr>
      <t xml:space="preserve"> FOR EACH LOAN</t>
    </r>
  </si>
  <si>
    <t>MBE (City)/MBE (Loan)</t>
  </si>
  <si>
    <t>MBR (City)/MBE (Loan)</t>
  </si>
  <si>
    <t>FBE (City)/MBE (Loan)</t>
  </si>
  <si>
    <t>AS1 (City)/MBE (Loan)</t>
  </si>
  <si>
    <t>HL1 (City)/MBE (Loan)</t>
  </si>
  <si>
    <t>HL1 (City)/WBE (Loan)</t>
  </si>
  <si>
    <t>AS1 (City)/WBE (Loan)</t>
  </si>
  <si>
    <t>FBE (City)/WBE (Loan)</t>
  </si>
  <si>
    <t>MBR (City)/WBE (Loan)</t>
  </si>
  <si>
    <t>MBE (City)/WBE (Loan)</t>
  </si>
  <si>
    <t>UTILIZATION REPORTING FORM</t>
  </si>
  <si>
    <t>Balance Remaining</t>
  </si>
  <si>
    <t>DPU Fiscal Staff to enter based on bid docs</t>
  </si>
  <si>
    <t>KEY</t>
  </si>
  <si>
    <t>Auto-calculate cells</t>
  </si>
  <si>
    <t>Original Utilization Amount / Percentage</t>
  </si>
  <si>
    <t>Contract Scope</t>
  </si>
  <si>
    <t>Prime Vendor to new enter data for each invoice submitted</t>
  </si>
  <si>
    <t>Prime Vendor to edit only if revising utilization amounts</t>
  </si>
  <si>
    <r>
      <t xml:space="preserve">LOAN FUNDED PROJECTS ARE REQUIRED TO HAVE A SEPARATE </t>
    </r>
    <r>
      <rPr>
        <b/>
        <i/>
        <sz val="10"/>
        <color indexed="10"/>
        <rFont val="Times New Roman"/>
        <family val="1"/>
      </rPr>
      <t>SUBCONTRACTOR WORK IDENTIFICATION FORM - UTILIZATION REPORTING FORM</t>
    </r>
    <r>
      <rPr>
        <b/>
        <sz val="10"/>
        <color indexed="10"/>
        <rFont val="Times New Roman"/>
        <family val="1"/>
      </rPr>
      <t xml:space="preserve"> FOR EACH LOAN</t>
    </r>
  </si>
  <si>
    <t xml:space="preserve">Downtown Site Development </t>
  </si>
  <si>
    <t>9456-2018</t>
  </si>
  <si>
    <t xml:space="preserve"> 650096-100096</t>
  </si>
  <si>
    <t>YellowSub is still intended to be utilized but won't occur till work is almost complete since they will do landscaping</t>
  </si>
  <si>
    <t>Jerimiah Springfield (614-416-5555)</t>
  </si>
  <si>
    <t>PO119922/001</t>
  </si>
  <si>
    <t>PrimeCon LLC</t>
  </si>
  <si>
    <t>JimBob Brooks</t>
  </si>
  <si>
    <t>20-1234567</t>
  </si>
  <si>
    <t>9613 E. Broad Street</t>
  </si>
  <si>
    <t>jbbrooks@primecon.com</t>
  </si>
  <si>
    <t>(614) 555-1111 (Main)</t>
  </si>
  <si>
    <t>(614) 555-2222 (Direct)</t>
  </si>
  <si>
    <t xml:space="preserve">SubVend Company </t>
  </si>
  <si>
    <t>Hamilton Marcus</t>
  </si>
  <si>
    <t>11-2345678</t>
  </si>
  <si>
    <t>1579 River Lane</t>
  </si>
  <si>
    <t>hmarcus@subvend.com</t>
  </si>
  <si>
    <t>(614) 555-3333 (Direct)</t>
  </si>
  <si>
    <t>222222</t>
  </si>
  <si>
    <t>SubFirm Corporation</t>
  </si>
  <si>
    <t>Sarah Stamle</t>
  </si>
  <si>
    <t>CC001111</t>
  </si>
  <si>
    <t>55 Presidential Ave</t>
  </si>
  <si>
    <t>sstamle@subfirm.com</t>
  </si>
  <si>
    <t>(614) 555-6666 (Main)</t>
  </si>
  <si>
    <t>(614) 555-7777 (Direct)</t>
  </si>
  <si>
    <t xml:space="preserve">SuperSub Limited </t>
  </si>
  <si>
    <t>Samuel Biscuits</t>
  </si>
  <si>
    <t>CC002222</t>
  </si>
  <si>
    <t>205 63rd Street</t>
  </si>
  <si>
    <t>sbiscuits@supersub.com</t>
  </si>
  <si>
    <t>Phoenix, AZ 15201</t>
  </si>
  <si>
    <t>(414) 555-8888 x231 (Office Direct)</t>
  </si>
  <si>
    <t>(414) 555-9999 (Mobile)</t>
  </si>
  <si>
    <t>YellowSub Inc.</t>
  </si>
  <si>
    <t>Jonathan Lennon</t>
  </si>
  <si>
    <t>31-3456789</t>
  </si>
  <si>
    <t>Landscaping</t>
  </si>
  <si>
    <t>12345 Double Road</t>
  </si>
  <si>
    <t>jlennon@yellowsub.com</t>
  </si>
  <si>
    <t>Site Cleanup</t>
  </si>
  <si>
    <t>Prime and Subcontractor Utilization Summary:</t>
  </si>
  <si>
    <t>(614) 555-4444 Office)</t>
  </si>
  <si>
    <t>555555</t>
  </si>
  <si>
    <t>As long as no Loan funds are used then a singular combined Prime and Subcontractor Utilization Summary may be used across all related funding sources for a contract if a breakdown is not possible or deemed otherwise necessary.</t>
  </si>
  <si>
    <t xml:space="preserve">Last Updated On: </t>
  </si>
  <si>
    <t xml:space="preserve">Last Updated By: </t>
  </si>
  <si>
    <t>Blueprint Clintonville Professional Construction Management (CM) Services</t>
  </si>
  <si>
    <t>650870-100100</t>
  </si>
  <si>
    <t>Nick Domenick, P.E. (614) 645-4693</t>
  </si>
  <si>
    <t>Sewerage &amp; Drainage</t>
  </si>
  <si>
    <t>SSES</t>
  </si>
  <si>
    <t>Contract Modification #2</t>
  </si>
  <si>
    <t>Resource International, Inc.</t>
  </si>
  <si>
    <t>6350 Presidential Gateway</t>
  </si>
  <si>
    <t>James Norden</t>
  </si>
  <si>
    <t>jim@resourceinternational.com</t>
  </si>
  <si>
    <t>(614) 560-6413</t>
  </si>
  <si>
    <t>Construction Management</t>
  </si>
  <si>
    <t>Coldwater Consulting, LLC</t>
  </si>
  <si>
    <t>894 Oak Street</t>
  </si>
  <si>
    <t>Columbus, Ohio 43205</t>
  </si>
  <si>
    <t>Chad Kettlewell</t>
  </si>
  <si>
    <t>Arcadis, U.S., Inc.</t>
  </si>
  <si>
    <t>100E. Campus View Blvd, Suite 200</t>
  </si>
  <si>
    <t>Columbus, Ohio 43235</t>
  </si>
  <si>
    <t>Jim Hayes</t>
  </si>
  <si>
    <t>Field Support</t>
  </si>
  <si>
    <t xml:space="preserve">Project Administration </t>
  </si>
  <si>
    <t>31-0669793</t>
  </si>
  <si>
    <t>27-3377013</t>
  </si>
  <si>
    <t>57-0373224</t>
  </si>
  <si>
    <t>004197</t>
  </si>
  <si>
    <t>003198</t>
  </si>
  <si>
    <t>009409</t>
  </si>
  <si>
    <t>1879-2018</t>
  </si>
  <si>
    <t>Timeline: 12/2020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</si>
</sst>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
  </numFmts>
  <fonts count="61">
    <font>
      <sz val="11"/>
      <color theme="1"/>
      <name val="Calibri"/>
      <family val="2"/>
    </font>
    <font>
      <sz val="11"/>
      <color indexed="8"/>
      <name val="Calibri"/>
      <family val="2"/>
    </font>
    <font>
      <b/>
      <sz val="12"/>
      <name val="Times New Roman"/>
      <family val="1"/>
    </font>
    <font>
      <sz val="12"/>
      <name val="Times New Roman"/>
      <family val="1"/>
    </font>
    <font>
      <sz val="10"/>
      <name val="Times New Roman"/>
      <family val="1"/>
    </font>
    <font>
      <sz val="10"/>
      <name val="Arial"/>
      <family val="2"/>
    </font>
    <font>
      <sz val="10"/>
      <name val="MS Sans Serif"/>
      <family val="2"/>
    </font>
    <font>
      <sz val="11"/>
      <name val="Times New Roman"/>
      <family val="1"/>
    </font>
    <font>
      <b/>
      <sz val="11"/>
      <name val="Times New Roman"/>
      <family val="1"/>
    </font>
    <font>
      <u val="single"/>
      <sz val="12"/>
      <name val="Times New Roman"/>
      <family val="1"/>
    </font>
    <font>
      <sz val="12"/>
      <color indexed="8"/>
      <name val="Times New Roman"/>
      <family val="1"/>
    </font>
    <font>
      <u val="single"/>
      <sz val="10"/>
      <color indexed="12"/>
      <name val="Arial"/>
      <family val="2"/>
    </font>
    <font>
      <sz val="9"/>
      <name val="Tahoma"/>
      <family val="2"/>
    </font>
    <font>
      <b/>
      <sz val="9"/>
      <name val="Tahoma"/>
      <family val="2"/>
    </font>
    <font>
      <b/>
      <u val="single"/>
      <sz val="18"/>
      <name val="Times New Roman"/>
      <family val="1"/>
    </font>
    <font>
      <b/>
      <u val="single"/>
      <sz val="24"/>
      <name val="Times New Roman"/>
      <family val="1"/>
    </font>
    <font>
      <u val="single"/>
      <sz val="9"/>
      <name val="Tahoma"/>
      <family val="2"/>
    </font>
    <font>
      <b/>
      <sz val="10"/>
      <color indexed="10"/>
      <name val="Times New Roman"/>
      <family val="1"/>
    </font>
    <font>
      <b/>
      <i/>
      <sz val="10"/>
      <color indexed="10"/>
      <name val="Times New Roman"/>
      <family val="1"/>
    </font>
    <font>
      <b/>
      <u val="single"/>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10"/>
      <name val="Times New Roman"/>
      <family val="1"/>
    </font>
    <font>
      <sz val="11"/>
      <name val="Calibri"/>
      <family val="2"/>
    </font>
    <font>
      <b/>
      <u val="single"/>
      <sz val="24"/>
      <color indexed="8"/>
      <name val="Calibri"/>
      <family val="2"/>
    </font>
    <font>
      <b/>
      <u val="single"/>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rgb="FFFF0000"/>
      <name val="Times New Roman"/>
      <family val="1"/>
    </font>
    <font>
      <b/>
      <sz val="10"/>
      <color rgb="FFFF0000"/>
      <name val="Times New Roman"/>
      <family val="1"/>
    </font>
    <font>
      <b/>
      <u val="single"/>
      <sz val="24"/>
      <color theme="1"/>
      <name val="Calibri"/>
      <family val="2"/>
    </font>
    <font>
      <b/>
      <u val="single"/>
      <sz val="18"/>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22"/>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rgb="FF00B050"/>
        <bgColor indexed="64"/>
      </patternFill>
    </fill>
    <fill>
      <patternFill patternType="solid">
        <fgColor theme="1" tint="0.49998000264167786"/>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right/>
      <top style="medium"/>
      <bottom/>
    </border>
    <border>
      <left/>
      <right style="medium"/>
      <top style="medium"/>
      <bottom/>
    </border>
    <border>
      <left style="medium"/>
      <right/>
      <top style="medium"/>
      <bottom/>
    </border>
    <border>
      <left style="medium"/>
      <right style="medium"/>
      <top/>
      <bottom style="medium"/>
    </border>
    <border>
      <left/>
      <right/>
      <top/>
      <bottom style="medium"/>
    </border>
    <border>
      <left/>
      <right style="medium"/>
      <top/>
      <bottom style="medium"/>
    </border>
    <border>
      <left style="medium"/>
      <right/>
      <top/>
      <bottom style="medium"/>
    </border>
    <border>
      <left style="medium"/>
      <right style="medium"/>
      <top/>
      <bottom/>
    </border>
    <border>
      <left style="medium"/>
      <right/>
      <top/>
      <bottom/>
    </border>
    <border>
      <left/>
      <right style="medium"/>
      <top/>
      <bottom/>
    </border>
    <border>
      <left style="medium"/>
      <right/>
      <top style="medium"/>
      <bottom style="medium"/>
    </border>
    <border>
      <left style="medium"/>
      <right style="medium"/>
      <top style="medium"/>
      <bottom style="hair"/>
    </border>
    <border>
      <left style="medium"/>
      <right/>
      <top style="medium"/>
      <bottom style="hair"/>
    </border>
    <border>
      <left style="medium"/>
      <right/>
      <top/>
      <bottom style="hair"/>
    </border>
    <border>
      <left style="medium"/>
      <right style="medium"/>
      <top/>
      <bottom style="hair"/>
    </border>
    <border>
      <left style="medium"/>
      <right style="medium"/>
      <top style="hair"/>
      <bottom style="hair"/>
    </border>
    <border>
      <left style="medium"/>
      <right/>
      <top style="hair"/>
      <bottom style="hair"/>
    </border>
    <border>
      <left/>
      <right/>
      <top style="medium"/>
      <bottom style="medium"/>
    </border>
    <border>
      <left style="medium"/>
      <right style="medium"/>
      <top style="medium"/>
      <bottom style="medium"/>
    </border>
    <border>
      <left/>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bottom style="medium"/>
    </border>
    <border>
      <left style="thin"/>
      <right/>
      <top/>
      <bottom style="medium"/>
    </border>
    <border>
      <left style="thin"/>
      <right style="thin"/>
      <top/>
      <bottom/>
    </border>
    <border>
      <left style="thin"/>
      <right/>
      <top/>
      <bottom/>
    </border>
    <border>
      <left style="medium"/>
      <right style="thin"/>
      <top style="thin"/>
      <bottom/>
    </border>
    <border>
      <left style="thin"/>
      <right style="medium"/>
      <top/>
      <bottom style="medium"/>
    </border>
    <border>
      <left style="thin"/>
      <right style="medium"/>
      <top/>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right/>
      <top/>
      <bottom style="thin"/>
    </border>
    <border>
      <left/>
      <right/>
      <top style="thin"/>
      <bottom style="medium"/>
    </border>
    <border>
      <left style="thin"/>
      <right style="medium"/>
      <top style="thin"/>
      <bottom style="thin"/>
    </border>
    <border>
      <left style="thin"/>
      <right style="medium"/>
      <top style="thin"/>
      <bottom/>
    </border>
    <border>
      <left style="thin"/>
      <right/>
      <top style="medium"/>
      <bottom style="thin"/>
    </border>
    <border>
      <left style="thin"/>
      <right/>
      <top style="thin"/>
      <bottom style="thin"/>
    </border>
    <border>
      <left style="thin"/>
      <right/>
      <top style="thin"/>
      <bottom style="medium"/>
    </border>
    <border>
      <left style="thin"/>
      <right/>
      <top style="medium"/>
      <bottom/>
    </border>
    <border>
      <left style="thin"/>
      <right style="thin"/>
      <top style="medium"/>
      <bottom/>
    </border>
    <border>
      <left style="medium"/>
      <right style="thin"/>
      <top style="medium"/>
      <bottom/>
    </border>
    <border>
      <left style="medium"/>
      <right style="thin"/>
      <top/>
      <bottom/>
    </border>
    <border>
      <left style="medium"/>
      <right style="thin"/>
      <top/>
      <bottom style="medium"/>
    </border>
    <border>
      <left style="medium"/>
      <right/>
      <top style="medium"/>
      <bottom style="thin"/>
    </border>
    <border>
      <left/>
      <right style="medium"/>
      <top style="medium"/>
      <bottom style="thin"/>
    </border>
    <border>
      <left style="thin"/>
      <right style="medium"/>
      <top style="medium"/>
      <bottom/>
    </border>
    <border>
      <left style="thin"/>
      <right style="thin"/>
      <top style="thin"/>
      <bottom/>
    </border>
    <border>
      <left style="thin"/>
      <right/>
      <top style="thin"/>
      <bottom/>
    </border>
    <border>
      <left style="medium"/>
      <right/>
      <top style="thin"/>
      <bottom style="thin"/>
    </border>
    <border>
      <left style="medium"/>
      <right/>
      <top style="thin"/>
      <bottom style="medium"/>
    </border>
    <border>
      <left style="thin"/>
      <right style="thin"/>
      <top style="thin"/>
      <bottom style="thin"/>
    </border>
    <border>
      <left style="medium"/>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5"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81">
    <xf numFmtId="0" fontId="0" fillId="0" borderId="0" xfId="0" applyFont="1" applyAlignment="1">
      <alignment/>
    </xf>
    <xf numFmtId="0" fontId="3" fillId="0" borderId="0" xfId="0" applyFont="1" applyAlignment="1">
      <alignment/>
    </xf>
    <xf numFmtId="0" fontId="3" fillId="0" borderId="0" xfId="0" applyFont="1" applyBorder="1" applyAlignment="1">
      <alignment/>
    </xf>
    <xf numFmtId="0" fontId="4" fillId="0" borderId="0" xfId="0" applyFont="1" applyAlignment="1">
      <alignment/>
    </xf>
    <xf numFmtId="0" fontId="4" fillId="0" borderId="0" xfId="0" applyFont="1" applyBorder="1" applyAlignment="1">
      <alignment/>
    </xf>
    <xf numFmtId="0" fontId="7" fillId="0" borderId="10" xfId="0" applyFont="1" applyBorder="1" applyAlignment="1" quotePrefix="1">
      <alignment horizontal="right"/>
    </xf>
    <xf numFmtId="0" fontId="7" fillId="0" borderId="11" xfId="0" applyFont="1" applyBorder="1" applyAlignment="1">
      <alignment/>
    </xf>
    <xf numFmtId="0" fontId="7" fillId="0" borderId="12" xfId="0" applyFont="1" applyBorder="1" applyAlignment="1">
      <alignment/>
    </xf>
    <xf numFmtId="0" fontId="8" fillId="0" borderId="12" xfId="0" applyFont="1" applyBorder="1" applyAlignment="1">
      <alignment/>
    </xf>
    <xf numFmtId="0" fontId="7" fillId="0" borderId="13" xfId="0" applyFont="1" applyBorder="1" applyAlignment="1">
      <alignment/>
    </xf>
    <xf numFmtId="0" fontId="7" fillId="0" borderId="0" xfId="0" applyFont="1" applyAlignment="1">
      <alignment/>
    </xf>
    <xf numFmtId="0" fontId="7" fillId="0" borderId="14" xfId="0" applyFont="1" applyBorder="1" applyAlignment="1">
      <alignment horizontal="right"/>
    </xf>
    <xf numFmtId="0" fontId="7" fillId="0" borderId="15" xfId="0" applyFont="1" applyBorder="1" applyAlignment="1">
      <alignment/>
    </xf>
    <xf numFmtId="0" fontId="7" fillId="0" borderId="16" xfId="0" applyFont="1" applyBorder="1" applyAlignment="1">
      <alignment/>
    </xf>
    <xf numFmtId="0" fontId="7" fillId="0" borderId="15" xfId="0" applyFont="1" applyBorder="1" applyAlignment="1">
      <alignment horizontal="left"/>
    </xf>
    <xf numFmtId="0" fontId="7" fillId="0" borderId="17" xfId="0" applyFont="1" applyBorder="1" applyAlignment="1">
      <alignment horizontal="center"/>
    </xf>
    <xf numFmtId="0" fontId="7" fillId="0" borderId="18" xfId="0" applyFont="1" applyBorder="1" applyAlignment="1" quotePrefix="1">
      <alignment horizontal="right"/>
    </xf>
    <xf numFmtId="0" fontId="7" fillId="0" borderId="0" xfId="0" applyFont="1" applyBorder="1" applyAlignment="1">
      <alignment/>
    </xf>
    <xf numFmtId="0" fontId="7" fillId="0" borderId="19" xfId="0" applyFont="1" applyBorder="1" applyAlignment="1">
      <alignment/>
    </xf>
    <xf numFmtId="0" fontId="8" fillId="0" borderId="0" xfId="0" applyFont="1" applyBorder="1" applyAlignment="1">
      <alignment/>
    </xf>
    <xf numFmtId="0" fontId="7" fillId="0" borderId="20" xfId="0" applyFont="1" applyBorder="1" applyAlignment="1">
      <alignment/>
    </xf>
    <xf numFmtId="0" fontId="7" fillId="0" borderId="17" xfId="0" applyFont="1" applyBorder="1" applyAlignment="1">
      <alignment/>
    </xf>
    <xf numFmtId="0" fontId="8" fillId="0" borderId="15" xfId="0" applyFont="1" applyBorder="1" applyAlignment="1">
      <alignment/>
    </xf>
    <xf numFmtId="0" fontId="7" fillId="0" borderId="15" xfId="0" applyFont="1" applyBorder="1" applyAlignment="1">
      <alignment horizontal="right"/>
    </xf>
    <xf numFmtId="0" fontId="7" fillId="0" borderId="19" xfId="0" applyFont="1" applyBorder="1" applyAlignment="1">
      <alignment horizontal="right"/>
    </xf>
    <xf numFmtId="0" fontId="8" fillId="0" borderId="21" xfId="0" applyFont="1" applyBorder="1" applyAlignment="1">
      <alignment/>
    </xf>
    <xf numFmtId="0" fontId="7" fillId="0" borderId="13" xfId="0" applyFont="1" applyBorder="1" applyAlignment="1" quotePrefix="1">
      <alignment horizontal="right"/>
    </xf>
    <xf numFmtId="0" fontId="7" fillId="0" borderId="10" xfId="59" applyFont="1" applyBorder="1" applyAlignment="1">
      <alignment horizontal="center" wrapText="1"/>
      <protection/>
    </xf>
    <xf numFmtId="0" fontId="7" fillId="0" borderId="11" xfId="59" applyFont="1" applyBorder="1" applyAlignment="1">
      <alignment horizontal="center" wrapText="1"/>
      <protection/>
    </xf>
    <xf numFmtId="0" fontId="7" fillId="0" borderId="13" xfId="59" applyFont="1" applyBorder="1" applyAlignment="1">
      <alignment horizontal="center" vertical="center" wrapText="1"/>
      <protection/>
    </xf>
    <xf numFmtId="0" fontId="7" fillId="0" borderId="11" xfId="59" applyFont="1" applyBorder="1" applyAlignment="1">
      <alignment horizontal="center" vertical="center" wrapText="1"/>
      <protection/>
    </xf>
    <xf numFmtId="0" fontId="7" fillId="0" borderId="12" xfId="59" applyFont="1" applyBorder="1" applyAlignment="1">
      <alignment horizontal="center" vertical="center" wrapText="1"/>
      <protection/>
    </xf>
    <xf numFmtId="0" fontId="7" fillId="0" borderId="13" xfId="59" applyFont="1" applyBorder="1" applyAlignment="1">
      <alignment horizontal="center" wrapText="1"/>
      <protection/>
    </xf>
    <xf numFmtId="0" fontId="7" fillId="0" borderId="17" xfId="59" applyFont="1" applyBorder="1" applyAlignment="1">
      <alignment horizontal="center" vertical="center" wrapText="1"/>
      <protection/>
    </xf>
    <xf numFmtId="0" fontId="7" fillId="0" borderId="15" xfId="59" applyFont="1" applyBorder="1" applyAlignment="1">
      <alignment horizontal="center" vertical="center" wrapText="1"/>
      <protection/>
    </xf>
    <xf numFmtId="0" fontId="7" fillId="0" borderId="16" xfId="59" applyFont="1" applyBorder="1" applyAlignment="1">
      <alignment horizontal="center" vertical="center" wrapText="1"/>
      <protection/>
    </xf>
    <xf numFmtId="0" fontId="7" fillId="0" borderId="22" xfId="59" applyFont="1" applyFill="1" applyBorder="1" applyAlignment="1">
      <alignment horizontal="center" wrapText="1"/>
      <protection/>
    </xf>
    <xf numFmtId="3" fontId="7" fillId="0" borderId="23" xfId="59" applyNumberFormat="1" applyFont="1" applyFill="1" applyBorder="1" applyAlignment="1">
      <alignment horizontal="center" wrapText="1"/>
      <protection/>
    </xf>
    <xf numFmtId="164" fontId="7" fillId="0" borderId="24" xfId="59" applyNumberFormat="1" applyFont="1" applyBorder="1" applyAlignment="1">
      <alignment horizontal="center" vertical="center" wrapText="1"/>
      <protection/>
    </xf>
    <xf numFmtId="164" fontId="7" fillId="0" borderId="25" xfId="59" applyNumberFormat="1" applyFont="1" applyBorder="1" applyAlignment="1">
      <alignment horizontal="center" vertical="center" wrapText="1"/>
      <protection/>
    </xf>
    <xf numFmtId="0" fontId="7" fillId="0" borderId="25" xfId="59" applyFont="1" applyFill="1" applyBorder="1" applyAlignment="1">
      <alignment horizontal="center" wrapText="1"/>
      <protection/>
    </xf>
    <xf numFmtId="3" fontId="7" fillId="0" borderId="24" xfId="59" applyNumberFormat="1" applyFont="1" applyFill="1" applyBorder="1" applyAlignment="1">
      <alignment horizontal="center" wrapText="1"/>
      <protection/>
    </xf>
    <xf numFmtId="0" fontId="7" fillId="0" borderId="26" xfId="59" applyFont="1" applyFill="1" applyBorder="1" applyAlignment="1">
      <alignment horizontal="center" wrapText="1"/>
      <protection/>
    </xf>
    <xf numFmtId="3" fontId="7" fillId="0" borderId="27" xfId="59" applyNumberFormat="1" applyFont="1" applyFill="1" applyBorder="1" applyAlignment="1">
      <alignment horizontal="center" wrapText="1"/>
      <protection/>
    </xf>
    <xf numFmtId="164" fontId="7" fillId="0" borderId="27" xfId="59" applyNumberFormat="1" applyFont="1" applyBorder="1" applyAlignment="1">
      <alignment horizontal="center" vertical="center" wrapText="1"/>
      <protection/>
    </xf>
    <xf numFmtId="0" fontId="7" fillId="0" borderId="11" xfId="0" applyFont="1" applyBorder="1" applyAlignment="1">
      <alignment horizontal="right"/>
    </xf>
    <xf numFmtId="0" fontId="7" fillId="0" borderId="12" xfId="59" applyFont="1" applyFill="1" applyBorder="1" applyAlignment="1">
      <alignment horizontal="center" wrapText="1"/>
      <protection/>
    </xf>
    <xf numFmtId="3" fontId="7" fillId="0" borderId="13" xfId="59" applyNumberFormat="1" applyFont="1" applyFill="1" applyBorder="1" applyAlignment="1">
      <alignment horizontal="center" wrapText="1"/>
      <protection/>
    </xf>
    <xf numFmtId="164" fontId="7" fillId="0" borderId="21" xfId="59" applyNumberFormat="1" applyFont="1" applyBorder="1" applyAlignment="1">
      <alignment horizontal="center" vertical="center" wrapText="1"/>
      <protection/>
    </xf>
    <xf numFmtId="164" fontId="7" fillId="0" borderId="28" xfId="59" applyNumberFormat="1" applyFont="1" applyBorder="1" applyAlignment="1">
      <alignment horizontal="center" vertical="center" wrapText="1"/>
      <protection/>
    </xf>
    <xf numFmtId="0" fontId="7" fillId="0" borderId="0" xfId="0" applyFont="1" applyBorder="1" applyAlignment="1">
      <alignment horizontal="right"/>
    </xf>
    <xf numFmtId="0" fontId="7" fillId="0" borderId="0" xfId="59" applyFont="1" applyBorder="1" applyAlignment="1">
      <alignment horizontal="center" wrapText="1"/>
      <protection/>
    </xf>
    <xf numFmtId="0" fontId="7" fillId="0" borderId="11" xfId="59" applyFont="1" applyBorder="1" applyAlignment="1">
      <alignment horizontal="right" wrapText="1"/>
      <protection/>
    </xf>
    <xf numFmtId="164" fontId="7" fillId="0" borderId="0" xfId="59" applyNumberFormat="1" applyFont="1" applyBorder="1" applyAlignment="1">
      <alignment horizontal="center" vertical="center" wrapText="1"/>
      <protection/>
    </xf>
    <xf numFmtId="164" fontId="7" fillId="0" borderId="11" xfId="59" applyNumberFormat="1" applyFont="1" applyBorder="1" applyAlignment="1">
      <alignment horizontal="center" vertical="center" wrapText="1"/>
      <protection/>
    </xf>
    <xf numFmtId="49" fontId="7" fillId="0" borderId="13" xfId="0" applyNumberFormat="1" applyFont="1" applyBorder="1" applyAlignment="1">
      <alignment horizontal="right"/>
    </xf>
    <xf numFmtId="0" fontId="8" fillId="0" borderId="29" xfId="59" applyFont="1" applyFill="1" applyBorder="1" applyAlignment="1">
      <alignment horizontal="center" wrapText="1"/>
      <protection/>
    </xf>
    <xf numFmtId="0" fontId="8" fillId="0" borderId="30" xfId="59" applyFont="1" applyFill="1" applyBorder="1" applyAlignment="1">
      <alignment horizontal="center" wrapText="1"/>
      <protection/>
    </xf>
    <xf numFmtId="0" fontId="8" fillId="0" borderId="30" xfId="0" applyFont="1" applyBorder="1" applyAlignment="1">
      <alignment horizontal="center"/>
    </xf>
    <xf numFmtId="0" fontId="8" fillId="0" borderId="11" xfId="0" applyFont="1" applyBorder="1" applyAlignment="1">
      <alignment horizontal="center"/>
    </xf>
    <xf numFmtId="0" fontId="0" fillId="0" borderId="0" xfId="0" applyBorder="1" applyAlignment="1">
      <alignment/>
    </xf>
    <xf numFmtId="49" fontId="7" fillId="0" borderId="19" xfId="0" applyNumberFormat="1" applyFont="1" applyBorder="1" applyAlignment="1">
      <alignment horizontal="right"/>
    </xf>
    <xf numFmtId="0" fontId="7" fillId="0" borderId="14" xfId="59" applyFont="1" applyFill="1" applyBorder="1" applyAlignment="1">
      <alignment horizontal="center" wrapText="1"/>
      <protection/>
    </xf>
    <xf numFmtId="0" fontId="7" fillId="0" borderId="16" xfId="59" applyFont="1" applyFill="1" applyBorder="1" applyAlignment="1">
      <alignment horizontal="center" wrapText="1"/>
      <protection/>
    </xf>
    <xf numFmtId="0" fontId="7" fillId="0" borderId="16" xfId="0" applyFont="1" applyBorder="1" applyAlignment="1">
      <alignment horizontal="center"/>
    </xf>
    <xf numFmtId="165" fontId="7" fillId="0" borderId="21" xfId="0" applyNumberFormat="1" applyFont="1" applyBorder="1" applyAlignment="1">
      <alignment horizontal="center"/>
    </xf>
    <xf numFmtId="49" fontId="7" fillId="0" borderId="17" xfId="0" applyNumberFormat="1" applyFont="1" applyBorder="1" applyAlignment="1">
      <alignment horizontal="right"/>
    </xf>
    <xf numFmtId="165" fontId="7" fillId="0" borderId="29" xfId="0" applyNumberFormat="1" applyFont="1" applyBorder="1" applyAlignment="1">
      <alignment horizontal="center"/>
    </xf>
    <xf numFmtId="164" fontId="7" fillId="0" borderId="30" xfId="0" applyNumberFormat="1" applyFont="1" applyBorder="1" applyAlignment="1">
      <alignment/>
    </xf>
    <xf numFmtId="0" fontId="7" fillId="0" borderId="16" xfId="0" applyFont="1" applyBorder="1" applyAlignment="1">
      <alignment wrapText="1"/>
    </xf>
    <xf numFmtId="164" fontId="0" fillId="0" borderId="0" xfId="0" applyNumberFormat="1" applyAlignment="1">
      <alignment/>
    </xf>
    <xf numFmtId="0" fontId="3" fillId="0" borderId="0" xfId="0" applyFont="1" applyBorder="1" applyAlignment="1">
      <alignment/>
    </xf>
    <xf numFmtId="0" fontId="2" fillId="0" borderId="31" xfId="0" applyFont="1" applyBorder="1" applyAlignment="1">
      <alignment horizontal="left" wrapText="1"/>
    </xf>
    <xf numFmtId="0" fontId="2" fillId="0" borderId="32" xfId="0" applyFont="1" applyBorder="1" applyAlignment="1">
      <alignment/>
    </xf>
    <xf numFmtId="0" fontId="2" fillId="0" borderId="33" xfId="0" applyFont="1" applyBorder="1" applyAlignment="1">
      <alignment/>
    </xf>
    <xf numFmtId="0" fontId="3" fillId="33" borderId="21" xfId="0" applyFont="1" applyFill="1" applyBorder="1" applyAlignment="1">
      <alignment horizontal="center"/>
    </xf>
    <xf numFmtId="0" fontId="3" fillId="0" borderId="0" xfId="0" applyFont="1" applyFill="1" applyAlignment="1">
      <alignment/>
    </xf>
    <xf numFmtId="0" fontId="3" fillId="34" borderId="19" xfId="0" applyFont="1" applyFill="1" applyBorder="1" applyAlignment="1" applyProtection="1">
      <alignment horizontal="center"/>
      <protection/>
    </xf>
    <xf numFmtId="0" fontId="3" fillId="34" borderId="17" xfId="0" applyFont="1" applyFill="1" applyBorder="1" applyAlignment="1" applyProtection="1">
      <alignment horizontal="center"/>
      <protection/>
    </xf>
    <xf numFmtId="0" fontId="3" fillId="33" borderId="13" xfId="0" applyFont="1" applyFill="1" applyBorder="1" applyAlignment="1" applyProtection="1">
      <alignment horizontal="center"/>
      <protection/>
    </xf>
    <xf numFmtId="0" fontId="2" fillId="33" borderId="11" xfId="0" applyFont="1" applyFill="1" applyBorder="1" applyAlignment="1" applyProtection="1">
      <alignment/>
      <protection/>
    </xf>
    <xf numFmtId="0" fontId="56" fillId="33" borderId="11" xfId="0" applyFont="1" applyFill="1" applyBorder="1" applyAlignment="1" applyProtection="1">
      <alignment horizontal="left" wrapText="1"/>
      <protection/>
    </xf>
    <xf numFmtId="0" fontId="55" fillId="33" borderId="11" xfId="0" applyFont="1" applyFill="1" applyBorder="1" applyAlignment="1" applyProtection="1">
      <alignment horizontal="left" wrapText="1"/>
      <protection/>
    </xf>
    <xf numFmtId="164" fontId="56" fillId="33" borderId="11" xfId="0" applyNumberFormat="1" applyFont="1" applyFill="1" applyBorder="1" applyAlignment="1" applyProtection="1">
      <alignment horizontal="center" wrapText="1"/>
      <protection/>
    </xf>
    <xf numFmtId="0" fontId="3" fillId="33" borderId="11" xfId="0" applyFont="1" applyFill="1" applyBorder="1" applyAlignment="1" applyProtection="1">
      <alignment/>
      <protection/>
    </xf>
    <xf numFmtId="0" fontId="3" fillId="33" borderId="12" xfId="0" applyFont="1" applyFill="1" applyBorder="1" applyAlignment="1" applyProtection="1">
      <alignment/>
      <protection/>
    </xf>
    <xf numFmtId="0" fontId="2" fillId="33" borderId="0" xfId="0" applyFont="1" applyFill="1" applyBorder="1" applyAlignment="1" applyProtection="1">
      <alignment/>
      <protection/>
    </xf>
    <xf numFmtId="0" fontId="56" fillId="33" borderId="0" xfId="0" applyFont="1" applyFill="1" applyBorder="1" applyAlignment="1" applyProtection="1">
      <alignment horizontal="left" wrapText="1"/>
      <protection/>
    </xf>
    <xf numFmtId="0" fontId="55" fillId="33" borderId="0" xfId="0" applyFont="1" applyFill="1" applyBorder="1" applyAlignment="1" applyProtection="1">
      <alignment horizontal="left" wrapText="1"/>
      <protection/>
    </xf>
    <xf numFmtId="164" fontId="56" fillId="33" borderId="0" xfId="0" applyNumberFormat="1" applyFont="1" applyFill="1" applyBorder="1" applyAlignment="1" applyProtection="1">
      <alignment horizontal="center" wrapText="1"/>
      <protection/>
    </xf>
    <xf numFmtId="0" fontId="3" fillId="33" borderId="0" xfId="0" applyFont="1" applyFill="1" applyBorder="1" applyAlignment="1" applyProtection="1">
      <alignment/>
      <protection/>
    </xf>
    <xf numFmtId="0" fontId="3" fillId="33" borderId="17" xfId="0" applyFont="1" applyFill="1" applyBorder="1" applyAlignment="1" applyProtection="1">
      <alignment horizontal="center"/>
      <protection/>
    </xf>
    <xf numFmtId="0" fontId="2" fillId="33" borderId="15" xfId="0" applyFont="1" applyFill="1" applyBorder="1" applyAlignment="1" applyProtection="1">
      <alignment/>
      <protection/>
    </xf>
    <xf numFmtId="0" fontId="56" fillId="33" borderId="15" xfId="0" applyFont="1" applyFill="1" applyBorder="1" applyAlignment="1" applyProtection="1">
      <alignment horizontal="left" wrapText="1"/>
      <protection/>
    </xf>
    <xf numFmtId="0" fontId="55" fillId="33" borderId="15" xfId="0" applyFont="1" applyFill="1" applyBorder="1" applyAlignment="1" applyProtection="1">
      <alignment horizontal="left" wrapText="1"/>
      <protection/>
    </xf>
    <xf numFmtId="164" fontId="56" fillId="33" borderId="15" xfId="0" applyNumberFormat="1" applyFont="1" applyFill="1" applyBorder="1" applyAlignment="1" applyProtection="1">
      <alignment horizontal="center" wrapText="1"/>
      <protection/>
    </xf>
    <xf numFmtId="0" fontId="3" fillId="33" borderId="15" xfId="0" applyFont="1" applyFill="1" applyBorder="1" applyAlignment="1" applyProtection="1">
      <alignment/>
      <protection/>
    </xf>
    <xf numFmtId="0" fontId="3" fillId="33" borderId="16" xfId="0" applyFont="1" applyFill="1" applyBorder="1" applyAlignment="1" applyProtection="1">
      <alignment/>
      <protection/>
    </xf>
    <xf numFmtId="0" fontId="2" fillId="0" borderId="31" xfId="0" applyFont="1" applyFill="1" applyBorder="1" applyAlignment="1">
      <alignment horizontal="left" wrapText="1"/>
    </xf>
    <xf numFmtId="0" fontId="2" fillId="0" borderId="31" xfId="0" applyFont="1" applyFill="1" applyBorder="1" applyAlignment="1">
      <alignment/>
    </xf>
    <xf numFmtId="0" fontId="2" fillId="0" borderId="32" xfId="0" applyFont="1" applyFill="1" applyBorder="1" applyAlignment="1">
      <alignment/>
    </xf>
    <xf numFmtId="0" fontId="2" fillId="0" borderId="33" xfId="0" applyFont="1" applyFill="1" applyBorder="1" applyAlignment="1">
      <alignment/>
    </xf>
    <xf numFmtId="0" fontId="2" fillId="0" borderId="33" xfId="0" applyFont="1" applyFill="1" applyBorder="1" applyAlignment="1">
      <alignment horizontal="left" wrapText="1"/>
    </xf>
    <xf numFmtId="0" fontId="2" fillId="0" borderId="31" xfId="0" applyFont="1" applyFill="1" applyBorder="1" applyAlignment="1">
      <alignment horizontal="center" wrapText="1"/>
    </xf>
    <xf numFmtId="0" fontId="57" fillId="33" borderId="0" xfId="0" applyFont="1" applyFill="1" applyBorder="1" applyAlignment="1" applyProtection="1">
      <alignment/>
      <protection/>
    </xf>
    <xf numFmtId="0" fontId="3" fillId="0" borderId="0" xfId="0" applyFont="1" applyAlignment="1">
      <alignment horizontal="center"/>
    </xf>
    <xf numFmtId="10" fontId="3" fillId="0" borderId="0" xfId="62" applyNumberFormat="1" applyFont="1" applyAlignment="1">
      <alignment/>
    </xf>
    <xf numFmtId="0" fontId="3" fillId="34" borderId="13" xfId="0" applyFont="1" applyFill="1" applyBorder="1" applyAlignment="1" applyProtection="1">
      <alignment horizontal="center"/>
      <protection/>
    </xf>
    <xf numFmtId="10" fontId="37" fillId="35" borderId="34" xfId="62" applyNumberFormat="1" applyFont="1" applyFill="1" applyBorder="1" applyAlignment="1" applyProtection="1">
      <alignment vertical="center"/>
      <protection/>
    </xf>
    <xf numFmtId="10" fontId="37" fillId="35" borderId="35" xfId="62" applyNumberFormat="1" applyFont="1" applyFill="1" applyBorder="1" applyAlignment="1" applyProtection="1">
      <alignment vertical="center"/>
      <protection/>
    </xf>
    <xf numFmtId="10" fontId="37" fillId="35" borderId="36" xfId="62" applyNumberFormat="1" applyFont="1" applyFill="1" applyBorder="1" applyAlignment="1" applyProtection="1">
      <alignment vertical="center"/>
      <protection/>
    </xf>
    <xf numFmtId="10" fontId="37" fillId="35" borderId="37" xfId="62" applyNumberFormat="1" applyFont="1" applyFill="1" applyBorder="1" applyAlignment="1" applyProtection="1">
      <alignment vertical="center"/>
      <protection/>
    </xf>
    <xf numFmtId="44" fontId="2" fillId="35" borderId="31" xfId="0" applyNumberFormat="1" applyFont="1" applyFill="1" applyBorder="1" applyAlignment="1" applyProtection="1">
      <alignment/>
      <protection/>
    </xf>
    <xf numFmtId="44" fontId="2" fillId="0" borderId="31" xfId="0" applyNumberFormat="1" applyFont="1" applyFill="1" applyBorder="1" applyAlignment="1" applyProtection="1">
      <alignment/>
      <protection/>
    </xf>
    <xf numFmtId="0" fontId="2" fillId="0" borderId="38" xfId="0" applyFont="1" applyBorder="1" applyAlignment="1">
      <alignment/>
    </xf>
    <xf numFmtId="0" fontId="2" fillId="0" borderId="38" xfId="0" applyFont="1" applyFill="1" applyBorder="1" applyAlignment="1">
      <alignment/>
    </xf>
    <xf numFmtId="0" fontId="2" fillId="0" borderId="38" xfId="0" applyFont="1" applyFill="1" applyBorder="1" applyAlignment="1">
      <alignment horizontal="left" wrapText="1"/>
    </xf>
    <xf numFmtId="0" fontId="3" fillId="33" borderId="12" xfId="0" applyFont="1" applyFill="1" applyBorder="1" applyAlignment="1">
      <alignment/>
    </xf>
    <xf numFmtId="0" fontId="3" fillId="33" borderId="19" xfId="0" applyFont="1" applyFill="1" applyBorder="1" applyAlignment="1" applyProtection="1">
      <alignment horizontal="center"/>
      <protection/>
    </xf>
    <xf numFmtId="0" fontId="3" fillId="33" borderId="16" xfId="0" applyFont="1" applyFill="1" applyBorder="1" applyAlignment="1">
      <alignment/>
    </xf>
    <xf numFmtId="0" fontId="3" fillId="34" borderId="21" xfId="0" applyFont="1" applyFill="1" applyBorder="1" applyAlignment="1">
      <alignment horizontal="center"/>
    </xf>
    <xf numFmtId="0" fontId="2" fillId="33" borderId="28" xfId="0" applyFont="1" applyFill="1" applyBorder="1" applyAlignment="1">
      <alignment/>
    </xf>
    <xf numFmtId="0" fontId="56" fillId="33" borderId="28" xfId="0" applyFont="1" applyFill="1" applyBorder="1" applyAlignment="1">
      <alignment horizontal="left" wrapText="1"/>
    </xf>
    <xf numFmtId="0" fontId="55" fillId="33" borderId="28" xfId="0" applyFont="1" applyFill="1" applyBorder="1" applyAlignment="1">
      <alignment horizontal="left" wrapText="1"/>
    </xf>
    <xf numFmtId="164" fontId="56" fillId="33" borderId="28" xfId="0" applyNumberFormat="1" applyFont="1" applyFill="1" applyBorder="1" applyAlignment="1">
      <alignment horizontal="center" wrapText="1"/>
    </xf>
    <xf numFmtId="0" fontId="3" fillId="33" borderId="28" xfId="0" applyFont="1" applyFill="1" applyBorder="1" applyAlignment="1">
      <alignment/>
    </xf>
    <xf numFmtId="0" fontId="3" fillId="33" borderId="30" xfId="0" applyFont="1" applyFill="1" applyBorder="1" applyAlignment="1">
      <alignment/>
    </xf>
    <xf numFmtId="10" fontId="37" fillId="0" borderId="36" xfId="0" applyNumberFormat="1" applyFont="1" applyFill="1" applyBorder="1" applyAlignment="1" applyProtection="1">
      <alignment horizontal="right"/>
      <protection/>
    </xf>
    <xf numFmtId="10" fontId="37" fillId="35" borderId="36" xfId="0" applyNumberFormat="1" applyFont="1" applyFill="1" applyBorder="1" applyAlignment="1" applyProtection="1">
      <alignment horizontal="right"/>
      <protection/>
    </xf>
    <xf numFmtId="10" fontId="37" fillId="35" borderId="36" xfId="62" applyNumberFormat="1" applyFont="1" applyFill="1" applyBorder="1" applyAlignment="1" applyProtection="1">
      <alignment horizontal="right"/>
      <protection/>
    </xf>
    <xf numFmtId="10" fontId="37" fillId="35" borderId="39" xfId="62" applyNumberFormat="1" applyFont="1" applyFill="1" applyBorder="1" applyAlignment="1" applyProtection="1">
      <alignment vertical="center"/>
      <protection/>
    </xf>
    <xf numFmtId="10" fontId="37" fillId="35" borderId="40" xfId="62" applyNumberFormat="1" applyFont="1" applyFill="1" applyBorder="1" applyAlignment="1" applyProtection="1">
      <alignment vertical="center"/>
      <protection/>
    </xf>
    <xf numFmtId="10" fontId="37" fillId="35" borderId="34" xfId="0" applyNumberFormat="1" applyFont="1" applyFill="1" applyBorder="1" applyAlignment="1" applyProtection="1">
      <alignment/>
      <protection/>
    </xf>
    <xf numFmtId="10" fontId="37" fillId="35" borderId="34" xfId="62" applyNumberFormat="1" applyFont="1" applyFill="1" applyBorder="1" applyAlignment="1" applyProtection="1">
      <alignment horizontal="right"/>
      <protection/>
    </xf>
    <xf numFmtId="10" fontId="37" fillId="35" borderId="36" xfId="0" applyNumberFormat="1" applyFont="1" applyFill="1" applyBorder="1" applyAlignment="1" applyProtection="1">
      <alignment/>
      <protection/>
    </xf>
    <xf numFmtId="44" fontId="2" fillId="35" borderId="41" xfId="0" applyNumberFormat="1" applyFont="1" applyFill="1" applyBorder="1" applyAlignment="1" applyProtection="1">
      <alignment/>
      <protection/>
    </xf>
    <xf numFmtId="44" fontId="2" fillId="35" borderId="42" xfId="0" applyNumberFormat="1" applyFont="1" applyFill="1" applyBorder="1" applyAlignment="1" applyProtection="1">
      <alignment/>
      <protection/>
    </xf>
    <xf numFmtId="10" fontId="2" fillId="35" borderId="33" xfId="0" applyNumberFormat="1" applyFont="1" applyFill="1" applyBorder="1" applyAlignment="1" applyProtection="1">
      <alignment/>
      <protection/>
    </xf>
    <xf numFmtId="10" fontId="2" fillId="35" borderId="43" xfId="0" applyNumberFormat="1" applyFont="1" applyFill="1" applyBorder="1" applyAlignment="1" applyProtection="1">
      <alignment/>
      <protection/>
    </xf>
    <xf numFmtId="10" fontId="2" fillId="35" borderId="44" xfId="0" applyNumberFormat="1" applyFont="1" applyFill="1" applyBorder="1" applyAlignment="1" applyProtection="1">
      <alignment/>
      <protection/>
    </xf>
    <xf numFmtId="166" fontId="37" fillId="35" borderId="34" xfId="0" applyNumberFormat="1" applyFont="1" applyFill="1" applyBorder="1" applyAlignment="1" applyProtection="1">
      <alignment/>
      <protection/>
    </xf>
    <xf numFmtId="10" fontId="0" fillId="35" borderId="34" xfId="62" applyNumberFormat="1" applyFont="1" applyFill="1" applyBorder="1" applyAlignment="1" applyProtection="1">
      <alignment vertical="center"/>
      <protection/>
    </xf>
    <xf numFmtId="10" fontId="0" fillId="35" borderId="35" xfId="62" applyNumberFormat="1" applyFont="1" applyFill="1" applyBorder="1" applyAlignment="1" applyProtection="1">
      <alignment vertical="center"/>
      <protection/>
    </xf>
    <xf numFmtId="10" fontId="0" fillId="35" borderId="39" xfId="62" applyNumberFormat="1" applyFont="1" applyFill="1" applyBorder="1" applyAlignment="1" applyProtection="1">
      <alignment vertical="center"/>
      <protection/>
    </xf>
    <xf numFmtId="0" fontId="2" fillId="0" borderId="45" xfId="0" applyFont="1" applyBorder="1" applyAlignment="1" applyProtection="1">
      <alignment wrapText="1"/>
      <protection/>
    </xf>
    <xf numFmtId="0" fontId="2" fillId="0" borderId="46" xfId="0" applyFont="1" applyBorder="1" applyAlignment="1" applyProtection="1">
      <alignment/>
      <protection/>
    </xf>
    <xf numFmtId="2" fontId="3" fillId="0" borderId="0" xfId="0" applyNumberFormat="1" applyFont="1" applyAlignment="1">
      <alignment/>
    </xf>
    <xf numFmtId="3" fontId="3" fillId="0" borderId="0" xfId="0" applyNumberFormat="1" applyFont="1" applyAlignment="1">
      <alignment/>
    </xf>
    <xf numFmtId="0" fontId="3" fillId="36" borderId="42" xfId="0" applyFont="1" applyFill="1" applyBorder="1" applyAlignment="1" applyProtection="1">
      <alignment horizontal="center"/>
      <protection locked="0"/>
    </xf>
    <xf numFmtId="0" fontId="3" fillId="36" borderId="47" xfId="0" applyFont="1" applyFill="1" applyBorder="1" applyAlignment="1" applyProtection="1">
      <alignment horizontal="center"/>
      <protection locked="0"/>
    </xf>
    <xf numFmtId="0" fontId="3" fillId="36" borderId="48" xfId="0" applyFont="1" applyFill="1" applyBorder="1" applyAlignment="1" applyProtection="1">
      <alignment horizontal="center"/>
      <protection locked="0"/>
    </xf>
    <xf numFmtId="0" fontId="3" fillId="36" borderId="44" xfId="0" applyFont="1" applyFill="1" applyBorder="1" applyAlignment="1" applyProtection="1">
      <alignment horizontal="center"/>
      <protection locked="0"/>
    </xf>
    <xf numFmtId="0" fontId="3" fillId="36" borderId="49" xfId="0" applyFont="1" applyFill="1" applyBorder="1" applyAlignment="1" applyProtection="1">
      <alignment horizontal="center"/>
      <protection locked="0"/>
    </xf>
    <xf numFmtId="164" fontId="3" fillId="36" borderId="50" xfId="0" applyNumberFormat="1" applyFont="1" applyFill="1" applyBorder="1" applyAlignment="1" applyProtection="1">
      <alignment horizontal="center" wrapText="1"/>
      <protection locked="0"/>
    </xf>
    <xf numFmtId="0" fontId="3" fillId="36" borderId="51" xfId="0" applyFont="1" applyFill="1" applyBorder="1" applyAlignment="1" applyProtection="1">
      <alignment horizontal="center"/>
      <protection locked="0"/>
    </xf>
    <xf numFmtId="164" fontId="3" fillId="36" borderId="47" xfId="0" applyNumberFormat="1" applyFont="1" applyFill="1" applyBorder="1" applyAlignment="1" applyProtection="1">
      <alignment horizontal="center" wrapText="1"/>
      <protection locked="0"/>
    </xf>
    <xf numFmtId="0" fontId="2" fillId="36" borderId="13" xfId="0" applyFont="1" applyFill="1" applyBorder="1" applyAlignment="1" applyProtection="1">
      <alignment/>
      <protection locked="0"/>
    </xf>
    <xf numFmtId="0" fontId="3" fillId="36" borderId="52" xfId="0" applyFont="1" applyFill="1" applyBorder="1" applyAlignment="1" applyProtection="1">
      <alignment/>
      <protection locked="0"/>
    </xf>
    <xf numFmtId="0" fontId="10" fillId="36" borderId="11" xfId="0" applyFont="1" applyFill="1" applyBorder="1" applyAlignment="1" applyProtection="1">
      <alignment horizontal="center"/>
      <protection locked="0"/>
    </xf>
    <xf numFmtId="0" fontId="3" fillId="36" borderId="19" xfId="0" applyFont="1" applyFill="1" applyBorder="1" applyAlignment="1" applyProtection="1">
      <alignment/>
      <protection locked="0"/>
    </xf>
    <xf numFmtId="0" fontId="11" fillId="36" borderId="37" xfId="52" applyFill="1" applyBorder="1" applyAlignment="1" applyProtection="1">
      <alignment/>
      <protection locked="0"/>
    </xf>
    <xf numFmtId="0" fontId="3" fillId="36" borderId="0" xfId="0" applyFont="1" applyFill="1" applyBorder="1" applyAlignment="1" applyProtection="1">
      <alignment horizontal="center"/>
      <protection locked="0"/>
    </xf>
    <xf numFmtId="0" fontId="3" fillId="36" borderId="37" xfId="52" applyFont="1" applyFill="1" applyBorder="1" applyAlignment="1" applyProtection="1">
      <alignment/>
      <protection locked="0"/>
    </xf>
    <xf numFmtId="0" fontId="3" fillId="36" borderId="37" xfId="0" applyFont="1" applyFill="1" applyBorder="1" applyAlignment="1" applyProtection="1">
      <alignment/>
      <protection locked="0"/>
    </xf>
    <xf numFmtId="0" fontId="3" fillId="36" borderId="53" xfId="0" applyFont="1" applyFill="1" applyBorder="1" applyAlignment="1" applyProtection="1">
      <alignment/>
      <protection locked="0"/>
    </xf>
    <xf numFmtId="0" fontId="3" fillId="36" borderId="11" xfId="0" applyFont="1" applyFill="1" applyBorder="1" applyAlignment="1" applyProtection="1">
      <alignment horizontal="center"/>
      <protection locked="0"/>
    </xf>
    <xf numFmtId="0" fontId="11" fillId="36" borderId="36" xfId="52" applyFill="1" applyBorder="1" applyAlignment="1" applyProtection="1">
      <alignment/>
      <protection locked="0"/>
    </xf>
    <xf numFmtId="0" fontId="3" fillId="36" borderId="36" xfId="0" applyFont="1" applyFill="1" applyBorder="1" applyAlignment="1" applyProtection="1">
      <alignment/>
      <protection locked="0"/>
    </xf>
    <xf numFmtId="0" fontId="3" fillId="36" borderId="17" xfId="0" applyFont="1" applyFill="1" applyBorder="1" applyAlignment="1" applyProtection="1">
      <alignment/>
      <protection locked="0"/>
    </xf>
    <xf numFmtId="0" fontId="3" fillId="36" borderId="34" xfId="0" applyFont="1" applyFill="1" applyBorder="1" applyAlignment="1" applyProtection="1">
      <alignment/>
      <protection locked="0"/>
    </xf>
    <xf numFmtId="0" fontId="3" fillId="36" borderId="15" xfId="0" applyFont="1" applyFill="1" applyBorder="1" applyAlignment="1" applyProtection="1">
      <alignment horizontal="center"/>
      <protection locked="0"/>
    </xf>
    <xf numFmtId="0" fontId="2" fillId="36" borderId="19" xfId="0" applyFont="1" applyFill="1" applyBorder="1" applyAlignment="1" applyProtection="1">
      <alignment/>
      <protection locked="0"/>
    </xf>
    <xf numFmtId="0" fontId="10" fillId="36" borderId="36" xfId="52" applyFont="1" applyFill="1" applyBorder="1" applyAlignment="1" applyProtection="1">
      <alignment/>
      <protection locked="0"/>
    </xf>
    <xf numFmtId="0" fontId="3" fillId="36" borderId="54" xfId="0" applyFont="1" applyFill="1" applyBorder="1" applyAlignment="1" applyProtection="1">
      <alignment/>
      <protection locked="0"/>
    </xf>
    <xf numFmtId="0" fontId="11" fillId="36" borderId="55" xfId="52" applyFill="1" applyBorder="1" applyAlignment="1" applyProtection="1">
      <alignment/>
      <protection locked="0"/>
    </xf>
    <xf numFmtId="0" fontId="3" fillId="36" borderId="55" xfId="0" applyFont="1" applyFill="1" applyBorder="1" applyAlignment="1" applyProtection="1">
      <alignment/>
      <protection locked="0"/>
    </xf>
    <xf numFmtId="0" fontId="3" fillId="36" borderId="56" xfId="0" applyFont="1" applyFill="1" applyBorder="1" applyAlignment="1" applyProtection="1">
      <alignment/>
      <protection locked="0"/>
    </xf>
    <xf numFmtId="0" fontId="3" fillId="36" borderId="35" xfId="0" applyFont="1" applyFill="1" applyBorder="1" applyAlignment="1" applyProtection="1">
      <alignment horizontal="center"/>
      <protection locked="0"/>
    </xf>
    <xf numFmtId="10" fontId="37" fillId="0" borderId="36" xfId="62" applyNumberFormat="1" applyFont="1" applyFill="1" applyBorder="1" applyAlignment="1" applyProtection="1">
      <alignment horizontal="right"/>
      <protection/>
    </xf>
    <xf numFmtId="10" fontId="37" fillId="0" borderId="34" xfId="62" applyNumberFormat="1" applyFont="1" applyFill="1" applyBorder="1" applyAlignment="1" applyProtection="1">
      <alignment horizontal="right"/>
      <protection/>
    </xf>
    <xf numFmtId="44" fontId="2" fillId="0" borderId="41" xfId="0" applyNumberFormat="1" applyFont="1" applyFill="1" applyBorder="1" applyAlignment="1" applyProtection="1">
      <alignment/>
      <protection/>
    </xf>
    <xf numFmtId="44" fontId="2" fillId="0" borderId="42" xfId="0" applyNumberFormat="1" applyFont="1" applyFill="1" applyBorder="1" applyAlignment="1" applyProtection="1">
      <alignment/>
      <protection/>
    </xf>
    <xf numFmtId="10" fontId="37" fillId="0" borderId="34" xfId="0" applyNumberFormat="1" applyFont="1" applyFill="1" applyBorder="1" applyAlignment="1" applyProtection="1">
      <alignment horizontal="right"/>
      <protection/>
    </xf>
    <xf numFmtId="166" fontId="37" fillId="0" borderId="34" xfId="0" applyNumberFormat="1" applyFont="1" applyFill="1" applyBorder="1" applyAlignment="1" applyProtection="1">
      <alignment horizontal="right"/>
      <protection/>
    </xf>
    <xf numFmtId="10" fontId="37" fillId="0" borderId="36" xfId="62" applyNumberFormat="1" applyFont="1" applyFill="1" applyBorder="1" applyAlignment="1" applyProtection="1">
      <alignment horizontal="right" vertical="center"/>
      <protection/>
    </xf>
    <xf numFmtId="10" fontId="37" fillId="0" borderId="37" xfId="62" applyNumberFormat="1" applyFont="1" applyFill="1" applyBorder="1" applyAlignment="1" applyProtection="1">
      <alignment horizontal="right" vertical="center"/>
      <protection/>
    </xf>
    <xf numFmtId="10" fontId="37" fillId="0" borderId="39" xfId="62" applyNumberFormat="1" applyFont="1" applyFill="1" applyBorder="1" applyAlignment="1" applyProtection="1">
      <alignment horizontal="right" vertical="center"/>
      <protection/>
    </xf>
    <xf numFmtId="10" fontId="37" fillId="0" borderId="34" xfId="62" applyNumberFormat="1" applyFont="1" applyFill="1" applyBorder="1" applyAlignment="1" applyProtection="1">
      <alignment horizontal="right" vertical="center"/>
      <protection/>
    </xf>
    <xf numFmtId="10" fontId="37" fillId="0" borderId="35" xfId="62" applyNumberFormat="1" applyFont="1" applyFill="1" applyBorder="1" applyAlignment="1" applyProtection="1">
      <alignment horizontal="right" vertical="center"/>
      <protection/>
    </xf>
    <xf numFmtId="10" fontId="37" fillId="0" borderId="40" xfId="62" applyNumberFormat="1" applyFont="1" applyFill="1" applyBorder="1" applyAlignment="1" applyProtection="1">
      <alignment horizontal="right" vertical="center"/>
      <protection/>
    </xf>
    <xf numFmtId="10" fontId="0" fillId="0" borderId="34" xfId="62" applyNumberFormat="1" applyFont="1" applyFill="1" applyBorder="1" applyAlignment="1" applyProtection="1">
      <alignment horizontal="right" vertical="center"/>
      <protection/>
    </xf>
    <xf numFmtId="10" fontId="0" fillId="0" borderId="35" xfId="62" applyNumberFormat="1" applyFont="1" applyFill="1" applyBorder="1" applyAlignment="1" applyProtection="1">
      <alignment horizontal="right" vertical="center"/>
      <protection/>
    </xf>
    <xf numFmtId="10" fontId="0" fillId="0" borderId="39" xfId="62" applyNumberFormat="1" applyFont="1" applyFill="1" applyBorder="1" applyAlignment="1" applyProtection="1">
      <alignment horizontal="right" vertical="center"/>
      <protection/>
    </xf>
    <xf numFmtId="10" fontId="2" fillId="0" borderId="33" xfId="0" applyNumberFormat="1" applyFont="1" applyFill="1" applyBorder="1" applyAlignment="1" applyProtection="1">
      <alignment horizontal="right"/>
      <protection/>
    </xf>
    <xf numFmtId="10" fontId="2" fillId="0" borderId="43" xfId="0" applyNumberFormat="1" applyFont="1" applyFill="1" applyBorder="1" applyAlignment="1" applyProtection="1">
      <alignment horizontal="right"/>
      <protection/>
    </xf>
    <xf numFmtId="10" fontId="2" fillId="0" borderId="44" xfId="0" applyNumberFormat="1" applyFont="1" applyFill="1" applyBorder="1" applyAlignment="1" applyProtection="1">
      <alignment horizontal="right"/>
      <protection/>
    </xf>
    <xf numFmtId="0" fontId="3" fillId="0" borderId="0" xfId="0" applyFont="1" applyAlignment="1" applyProtection="1">
      <alignment/>
      <protection/>
    </xf>
    <xf numFmtId="0" fontId="3" fillId="33" borderId="21" xfId="0" applyFont="1" applyFill="1" applyBorder="1" applyAlignment="1" applyProtection="1">
      <alignment horizontal="center"/>
      <protection/>
    </xf>
    <xf numFmtId="0" fontId="2" fillId="0" borderId="31" xfId="0" applyFont="1" applyFill="1" applyBorder="1" applyAlignment="1" applyProtection="1">
      <alignment horizontal="left" wrapText="1"/>
      <protection/>
    </xf>
    <xf numFmtId="0" fontId="2" fillId="0" borderId="31" xfId="0" applyFont="1" applyFill="1" applyBorder="1" applyAlignment="1" applyProtection="1">
      <alignment/>
      <protection/>
    </xf>
    <xf numFmtId="0" fontId="3" fillId="0" borderId="42" xfId="0" applyFont="1" applyFill="1" applyBorder="1" applyAlignment="1" applyProtection="1">
      <alignment horizontal="center"/>
      <protection/>
    </xf>
    <xf numFmtId="0" fontId="3" fillId="0" borderId="49" xfId="0" applyFont="1" applyFill="1" applyBorder="1" applyAlignment="1" applyProtection="1">
      <alignment horizontal="center"/>
      <protection/>
    </xf>
    <xf numFmtId="0" fontId="2" fillId="0" borderId="31" xfId="0" applyFont="1" applyFill="1" applyBorder="1" applyAlignment="1" applyProtection="1">
      <alignment horizontal="center" wrapText="1"/>
      <protection/>
    </xf>
    <xf numFmtId="0" fontId="2" fillId="0" borderId="32" xfId="0" applyFont="1" applyFill="1" applyBorder="1" applyAlignment="1" applyProtection="1">
      <alignment/>
      <protection/>
    </xf>
    <xf numFmtId="0" fontId="3" fillId="0" borderId="47" xfId="0" applyFont="1" applyFill="1" applyBorder="1" applyAlignment="1" applyProtection="1">
      <alignment horizontal="center"/>
      <protection/>
    </xf>
    <xf numFmtId="164" fontId="3" fillId="0" borderId="50" xfId="0" applyNumberFormat="1" applyFont="1" applyFill="1" applyBorder="1" applyAlignment="1" applyProtection="1">
      <alignment horizontal="center" wrapText="1"/>
      <protection/>
    </xf>
    <xf numFmtId="0" fontId="2" fillId="0" borderId="33" xfId="0" applyFont="1" applyFill="1" applyBorder="1" applyAlignment="1" applyProtection="1">
      <alignment/>
      <protection/>
    </xf>
    <xf numFmtId="0" fontId="3" fillId="0" borderId="44" xfId="0" applyFont="1" applyFill="1" applyBorder="1" applyAlignment="1" applyProtection="1">
      <alignment horizontal="center"/>
      <protection/>
    </xf>
    <xf numFmtId="0" fontId="2" fillId="0" borderId="33" xfId="0" applyFont="1" applyFill="1" applyBorder="1" applyAlignment="1" applyProtection="1">
      <alignment horizontal="left" wrapText="1"/>
      <protection/>
    </xf>
    <xf numFmtId="0" fontId="3" fillId="0" borderId="51" xfId="0" applyFont="1" applyFill="1" applyBorder="1" applyAlignment="1" applyProtection="1">
      <alignment horizontal="center"/>
      <protection/>
    </xf>
    <xf numFmtId="0" fontId="3" fillId="34" borderId="21" xfId="0" applyFont="1" applyFill="1" applyBorder="1" applyAlignment="1" applyProtection="1">
      <alignment horizontal="center"/>
      <protection/>
    </xf>
    <xf numFmtId="0" fontId="2" fillId="33" borderId="28" xfId="0" applyFont="1" applyFill="1" applyBorder="1" applyAlignment="1" applyProtection="1">
      <alignment/>
      <protection/>
    </xf>
    <xf numFmtId="0" fontId="56" fillId="33" borderId="28" xfId="0" applyFont="1" applyFill="1" applyBorder="1" applyAlignment="1" applyProtection="1">
      <alignment horizontal="left" wrapText="1"/>
      <protection/>
    </xf>
    <xf numFmtId="0" fontId="55" fillId="33" borderId="28" xfId="0" applyFont="1" applyFill="1" applyBorder="1" applyAlignment="1" applyProtection="1">
      <alignment horizontal="left" wrapText="1"/>
      <protection/>
    </xf>
    <xf numFmtId="164" fontId="56" fillId="33" borderId="28" xfId="0" applyNumberFormat="1" applyFont="1" applyFill="1" applyBorder="1" applyAlignment="1" applyProtection="1">
      <alignment horizontal="center" wrapText="1"/>
      <protection/>
    </xf>
    <xf numFmtId="0" fontId="3" fillId="33" borderId="28" xfId="0" applyFont="1" applyFill="1" applyBorder="1" applyAlignment="1" applyProtection="1">
      <alignment/>
      <protection/>
    </xf>
    <xf numFmtId="0" fontId="3" fillId="33" borderId="30" xfId="0" applyFont="1" applyFill="1" applyBorder="1" applyAlignment="1" applyProtection="1">
      <alignment/>
      <protection/>
    </xf>
    <xf numFmtId="0" fontId="2" fillId="0" borderId="31" xfId="0" applyFont="1" applyBorder="1" applyAlignment="1" applyProtection="1">
      <alignment horizontal="left" wrapText="1"/>
      <protection/>
    </xf>
    <xf numFmtId="0" fontId="2" fillId="0" borderId="32" xfId="0" applyFont="1" applyBorder="1" applyAlignment="1" applyProtection="1">
      <alignment/>
      <protection/>
    </xf>
    <xf numFmtId="164" fontId="3" fillId="0" borderId="47" xfId="0" applyNumberFormat="1" applyFont="1" applyFill="1" applyBorder="1" applyAlignment="1" applyProtection="1">
      <alignment horizontal="center" wrapText="1"/>
      <protection/>
    </xf>
    <xf numFmtId="3" fontId="3" fillId="0" borderId="0" xfId="0" applyNumberFormat="1" applyFont="1" applyAlignment="1" applyProtection="1">
      <alignment/>
      <protection/>
    </xf>
    <xf numFmtId="0" fontId="2" fillId="0" borderId="33" xfId="0" applyFont="1" applyBorder="1" applyAlignment="1" applyProtection="1">
      <alignment/>
      <protection/>
    </xf>
    <xf numFmtId="0" fontId="2" fillId="0" borderId="38" xfId="0" applyFont="1" applyBorder="1" applyAlignment="1" applyProtection="1">
      <alignment/>
      <protection/>
    </xf>
    <xf numFmtId="0" fontId="2" fillId="0" borderId="38" xfId="0" applyFont="1" applyFill="1" applyBorder="1" applyAlignment="1" applyProtection="1">
      <alignment/>
      <protection/>
    </xf>
    <xf numFmtId="0" fontId="3" fillId="0" borderId="48" xfId="0" applyFont="1" applyFill="1" applyBorder="1" applyAlignment="1" applyProtection="1">
      <alignment horizontal="center"/>
      <protection/>
    </xf>
    <xf numFmtId="0" fontId="2" fillId="0" borderId="38" xfId="0" applyFont="1" applyFill="1" applyBorder="1" applyAlignment="1" applyProtection="1">
      <alignment horizontal="left" wrapText="1"/>
      <protection/>
    </xf>
    <xf numFmtId="0" fontId="3" fillId="0" borderId="0" xfId="0" applyFont="1" applyBorder="1" applyAlignment="1" applyProtection="1">
      <alignment/>
      <protection/>
    </xf>
    <xf numFmtId="0" fontId="3" fillId="0" borderId="0" xfId="0" applyFont="1" applyFill="1" applyAlignment="1" applyProtection="1">
      <alignment/>
      <protection/>
    </xf>
    <xf numFmtId="0" fontId="2" fillId="0" borderId="13" xfId="0" applyFont="1" applyFill="1" applyBorder="1" applyAlignment="1" applyProtection="1">
      <alignment/>
      <protection/>
    </xf>
    <xf numFmtId="0" fontId="3" fillId="0" borderId="52" xfId="0" applyFont="1" applyFill="1" applyBorder="1" applyAlignment="1" applyProtection="1">
      <alignment/>
      <protection/>
    </xf>
    <xf numFmtId="0" fontId="10" fillId="0" borderId="11" xfId="0" applyFont="1" applyFill="1" applyBorder="1" applyAlignment="1" applyProtection="1">
      <alignment horizontal="center"/>
      <protection/>
    </xf>
    <xf numFmtId="0" fontId="3" fillId="0" borderId="19" xfId="0" applyFont="1" applyFill="1" applyBorder="1" applyAlignment="1" applyProtection="1">
      <alignment/>
      <protection/>
    </xf>
    <xf numFmtId="0" fontId="11" fillId="0" borderId="37" xfId="52" applyFill="1" applyBorder="1" applyAlignment="1" applyProtection="1">
      <alignment/>
      <protection/>
    </xf>
    <xf numFmtId="0" fontId="3" fillId="0" borderId="0" xfId="0" applyFont="1" applyFill="1" applyBorder="1" applyAlignment="1" applyProtection="1">
      <alignment horizontal="center"/>
      <protection/>
    </xf>
    <xf numFmtId="0" fontId="3" fillId="0" borderId="37" xfId="0" applyFont="1" applyFill="1" applyBorder="1" applyAlignment="1" applyProtection="1">
      <alignment/>
      <protection/>
    </xf>
    <xf numFmtId="0" fontId="3" fillId="0" borderId="53" xfId="0" applyFont="1" applyFill="1" applyBorder="1" applyAlignment="1" applyProtection="1">
      <alignment/>
      <protection/>
    </xf>
    <xf numFmtId="0" fontId="3" fillId="0" borderId="11" xfId="0" applyFont="1" applyFill="1" applyBorder="1" applyAlignment="1" applyProtection="1">
      <alignment horizontal="center"/>
      <protection/>
    </xf>
    <xf numFmtId="0" fontId="11" fillId="0" borderId="36" xfId="52" applyFill="1" applyBorder="1" applyAlignment="1" applyProtection="1">
      <alignment/>
      <protection/>
    </xf>
    <xf numFmtId="0" fontId="3" fillId="0" borderId="36" xfId="0" applyFont="1" applyFill="1" applyBorder="1" applyAlignment="1" applyProtection="1">
      <alignment/>
      <protection/>
    </xf>
    <xf numFmtId="2" fontId="3" fillId="0" borderId="0" xfId="0" applyNumberFormat="1" applyFont="1" applyAlignment="1" applyProtection="1">
      <alignment/>
      <protection/>
    </xf>
    <xf numFmtId="0" fontId="3" fillId="0" borderId="17" xfId="0" applyFont="1" applyFill="1" applyBorder="1" applyAlignment="1" applyProtection="1">
      <alignment/>
      <protection/>
    </xf>
    <xf numFmtId="0" fontId="3" fillId="0" borderId="34" xfId="0" applyFont="1" applyFill="1" applyBorder="1" applyAlignment="1" applyProtection="1">
      <alignment/>
      <protection/>
    </xf>
    <xf numFmtId="0" fontId="3" fillId="0" borderId="15" xfId="0" applyFont="1" applyFill="1" applyBorder="1" applyAlignment="1" applyProtection="1">
      <alignment horizontal="center"/>
      <protection/>
    </xf>
    <xf numFmtId="0" fontId="2" fillId="0" borderId="19" xfId="0" applyFont="1" applyFill="1" applyBorder="1" applyAlignment="1" applyProtection="1">
      <alignment/>
      <protection/>
    </xf>
    <xf numFmtId="0" fontId="10" fillId="0" borderId="36" xfId="52" applyFont="1" applyFill="1" applyBorder="1" applyAlignment="1" applyProtection="1">
      <alignment/>
      <protection/>
    </xf>
    <xf numFmtId="10" fontId="3" fillId="0" borderId="0" xfId="62" applyNumberFormat="1" applyFont="1" applyAlignment="1" applyProtection="1">
      <alignment/>
      <protection/>
    </xf>
    <xf numFmtId="0" fontId="3" fillId="0" borderId="56" xfId="0" applyFont="1" applyFill="1" applyBorder="1" applyAlignment="1" applyProtection="1">
      <alignment/>
      <protection/>
    </xf>
    <xf numFmtId="0" fontId="3" fillId="0" borderId="35" xfId="0" applyFont="1" applyFill="1" applyBorder="1" applyAlignment="1" applyProtection="1">
      <alignment horizontal="center"/>
      <protection/>
    </xf>
    <xf numFmtId="0" fontId="3" fillId="0" borderId="0" xfId="0" applyFont="1" applyAlignment="1" applyProtection="1">
      <alignment horizontal="center"/>
      <protection/>
    </xf>
    <xf numFmtId="0" fontId="3" fillId="33" borderId="15" xfId="0" applyFont="1" applyFill="1" applyBorder="1" applyAlignment="1" applyProtection="1">
      <alignment horizontal="left"/>
      <protection/>
    </xf>
    <xf numFmtId="0" fontId="3" fillId="33" borderId="11" xfId="0" applyFont="1" applyFill="1" applyBorder="1" applyAlignment="1" applyProtection="1">
      <alignment horizontal="left"/>
      <protection/>
    </xf>
    <xf numFmtId="0" fontId="3" fillId="33" borderId="15" xfId="0" applyFont="1" applyFill="1" applyBorder="1" applyAlignment="1">
      <alignment horizontal="left"/>
    </xf>
    <xf numFmtId="0" fontId="3" fillId="33" borderId="11" xfId="0" applyFont="1" applyFill="1" applyBorder="1" applyAlignment="1">
      <alignment horizontal="left"/>
    </xf>
    <xf numFmtId="0" fontId="3" fillId="33" borderId="17" xfId="0" applyFont="1" applyFill="1" applyBorder="1" applyAlignment="1" applyProtection="1">
      <alignment horizontal="right"/>
      <protection/>
    </xf>
    <xf numFmtId="0" fontId="3" fillId="33" borderId="16" xfId="0" applyFont="1" applyFill="1" applyBorder="1" applyAlignment="1" applyProtection="1">
      <alignment horizontal="left"/>
      <protection/>
    </xf>
    <xf numFmtId="0" fontId="3" fillId="33" borderId="57" xfId="0" applyFont="1" applyFill="1" applyBorder="1" applyAlignment="1" applyProtection="1">
      <alignment horizontal="right"/>
      <protection/>
    </xf>
    <xf numFmtId="0" fontId="3" fillId="33" borderId="58" xfId="0" applyFont="1" applyFill="1" applyBorder="1" applyAlignment="1" applyProtection="1">
      <alignment horizontal="left"/>
      <protection/>
    </xf>
    <xf numFmtId="0" fontId="3" fillId="0" borderId="0" xfId="0" applyFont="1" applyFill="1" applyAlignment="1">
      <alignment horizontal="justify" vertical="center"/>
    </xf>
    <xf numFmtId="0" fontId="3" fillId="0" borderId="19" xfId="0" applyFont="1" applyFill="1" applyBorder="1" applyAlignment="1">
      <alignment/>
    </xf>
    <xf numFmtId="0" fontId="2" fillId="0" borderId="19" xfId="0" applyFont="1" applyFill="1" applyBorder="1" applyAlignment="1">
      <alignment/>
    </xf>
    <xf numFmtId="44" fontId="3" fillId="0" borderId="53" xfId="44" applyFont="1" applyFill="1" applyBorder="1" applyAlignment="1" applyProtection="1">
      <alignment horizontal="right" vertical="center"/>
      <protection locked="0"/>
    </xf>
    <xf numFmtId="0" fontId="0" fillId="0" borderId="36" xfId="0" applyFill="1" applyBorder="1" applyAlignment="1" applyProtection="1">
      <alignment horizontal="right" vertical="center"/>
      <protection locked="0"/>
    </xf>
    <xf numFmtId="44" fontId="3" fillId="0" borderId="52" xfId="0" applyNumberFormat="1" applyFont="1" applyFill="1" applyBorder="1" applyAlignment="1" applyProtection="1">
      <alignment horizontal="right" vertical="center"/>
      <protection/>
    </xf>
    <xf numFmtId="0" fontId="0" fillId="0" borderId="37" xfId="0" applyFill="1" applyBorder="1" applyAlignment="1" applyProtection="1">
      <alignment horizontal="right" vertical="center"/>
      <protection/>
    </xf>
    <xf numFmtId="44" fontId="3" fillId="0" borderId="59" xfId="0" applyNumberFormat="1" applyFont="1" applyFill="1" applyBorder="1" applyAlignment="1" applyProtection="1">
      <alignment vertical="center"/>
      <protection/>
    </xf>
    <xf numFmtId="44" fontId="0" fillId="0" borderId="40" xfId="0" applyNumberFormat="1" applyFill="1" applyBorder="1" applyAlignment="1" applyProtection="1">
      <alignment vertical="center"/>
      <protection/>
    </xf>
    <xf numFmtId="14" fontId="3" fillId="0" borderId="36" xfId="0" applyNumberFormat="1" applyFont="1" applyFill="1" applyBorder="1" applyAlignment="1" applyProtection="1">
      <alignment horizontal="center" vertical="top"/>
      <protection/>
    </xf>
    <xf numFmtId="0" fontId="0" fillId="0" borderId="36" xfId="0" applyFill="1" applyBorder="1" applyAlignment="1" applyProtection="1">
      <alignment horizontal="center" vertical="top"/>
      <protection/>
    </xf>
    <xf numFmtId="14" fontId="3" fillId="0" borderId="36" xfId="0" applyNumberFormat="1" applyFont="1" applyFill="1" applyBorder="1" applyAlignment="1" applyProtection="1">
      <alignment horizontal="center"/>
      <protection/>
    </xf>
    <xf numFmtId="0" fontId="0" fillId="0" borderId="36" xfId="0" applyFill="1" applyBorder="1" applyAlignment="1" applyProtection="1">
      <alignment horizontal="center"/>
      <protection/>
    </xf>
    <xf numFmtId="0" fontId="2" fillId="37" borderId="10" xfId="0" applyFont="1" applyFill="1" applyBorder="1" applyAlignment="1" applyProtection="1">
      <alignment horizontal="center" vertical="center" textRotation="90"/>
      <protection/>
    </xf>
    <xf numFmtId="0" fontId="54" fillId="37" borderId="18" xfId="0" applyFont="1" applyFill="1" applyBorder="1" applyAlignment="1" applyProtection="1">
      <alignment horizontal="center" vertical="center" textRotation="90"/>
      <protection/>
    </xf>
    <xf numFmtId="0" fontId="3" fillId="0" borderId="53" xfId="0" applyFont="1" applyFill="1" applyBorder="1" applyAlignment="1" applyProtection="1">
      <alignment horizontal="center"/>
      <protection/>
    </xf>
    <xf numFmtId="14" fontId="3" fillId="0" borderId="53" xfId="0" applyNumberFormat="1" applyFont="1" applyFill="1" applyBorder="1" applyAlignment="1" applyProtection="1" quotePrefix="1">
      <alignment horizontal="center"/>
      <protection/>
    </xf>
    <xf numFmtId="14" fontId="3" fillId="0" borderId="36" xfId="0" applyNumberFormat="1" applyFont="1" applyFill="1" applyBorder="1" applyAlignment="1" applyProtection="1" quotePrefix="1">
      <alignment horizontal="center"/>
      <protection/>
    </xf>
    <xf numFmtId="44" fontId="3" fillId="0" borderId="53" xfId="44" applyFont="1" applyFill="1" applyBorder="1" applyAlignment="1" applyProtection="1">
      <alignment horizontal="right" vertical="center"/>
      <protection/>
    </xf>
    <xf numFmtId="0" fontId="0" fillId="0" borderId="36" xfId="0" applyFill="1" applyBorder="1" applyAlignment="1" applyProtection="1">
      <alignment horizontal="right" vertical="center"/>
      <protection/>
    </xf>
    <xf numFmtId="44" fontId="3" fillId="0" borderId="36" xfId="44" applyFont="1" applyFill="1" applyBorder="1" applyAlignment="1" applyProtection="1">
      <alignment horizontal="right" vertical="center"/>
      <protection locked="0"/>
    </xf>
    <xf numFmtId="0" fontId="0" fillId="0" borderId="34" xfId="0" applyFill="1" applyBorder="1" applyAlignment="1" applyProtection="1">
      <alignment horizontal="center"/>
      <protection/>
    </xf>
    <xf numFmtId="0" fontId="54" fillId="37" borderId="14" xfId="0" applyFont="1" applyFill="1" applyBorder="1" applyAlignment="1" applyProtection="1">
      <alignment horizontal="center" vertical="center" textRotation="90"/>
      <protection/>
    </xf>
    <xf numFmtId="44" fontId="3" fillId="0" borderId="37" xfId="0" applyNumberFormat="1" applyFont="1" applyFill="1" applyBorder="1" applyAlignment="1" applyProtection="1">
      <alignment horizontal="right" vertical="center"/>
      <protection/>
    </xf>
    <xf numFmtId="44" fontId="3" fillId="0" borderId="40" xfId="0" applyNumberFormat="1" applyFont="1" applyFill="1" applyBorder="1" applyAlignment="1" applyProtection="1">
      <alignment vertical="center"/>
      <protection/>
    </xf>
    <xf numFmtId="0" fontId="0" fillId="0" borderId="34" xfId="0" applyFill="1" applyBorder="1" applyAlignment="1" applyProtection="1">
      <alignment horizontal="center" vertical="top"/>
      <protection/>
    </xf>
    <xf numFmtId="0" fontId="2" fillId="37" borderId="18" xfId="0" applyFont="1" applyFill="1" applyBorder="1" applyAlignment="1" applyProtection="1">
      <alignment horizontal="center" vertical="center" textRotation="90"/>
      <protection/>
    </xf>
    <xf numFmtId="0" fontId="3" fillId="0" borderId="36" xfId="0" applyFont="1" applyFill="1" applyBorder="1" applyAlignment="1" applyProtection="1">
      <alignment horizontal="center"/>
      <protection/>
    </xf>
    <xf numFmtId="44" fontId="3" fillId="0" borderId="36" xfId="44" applyFont="1" applyFill="1" applyBorder="1" applyAlignment="1" applyProtection="1">
      <alignment horizontal="right" vertical="center"/>
      <protection/>
    </xf>
    <xf numFmtId="44" fontId="3" fillId="0" borderId="53" xfId="0" applyNumberFormat="1" applyFont="1" applyFill="1" applyBorder="1" applyAlignment="1" applyProtection="1">
      <alignment horizontal="right" vertical="center"/>
      <protection locked="0"/>
    </xf>
    <xf numFmtId="0" fontId="37" fillId="0" borderId="36" xfId="0" applyFont="1" applyFill="1" applyBorder="1" applyAlignment="1" applyProtection="1">
      <alignment horizontal="right" vertical="center"/>
      <protection locked="0"/>
    </xf>
    <xf numFmtId="0" fontId="37" fillId="0" borderId="37" xfId="0" applyFont="1" applyFill="1" applyBorder="1" applyAlignment="1" applyProtection="1">
      <alignment horizontal="right" vertical="center"/>
      <protection/>
    </xf>
    <xf numFmtId="44" fontId="3" fillId="0" borderId="59" xfId="62" applyNumberFormat="1" applyFont="1" applyFill="1" applyBorder="1" applyAlignment="1" applyProtection="1">
      <alignment horizontal="right" vertical="center"/>
      <protection/>
    </xf>
    <xf numFmtId="44" fontId="37" fillId="0" borderId="40" xfId="0" applyNumberFormat="1" applyFont="1" applyFill="1" applyBorder="1" applyAlignment="1" applyProtection="1">
      <alignment horizontal="right" vertical="center"/>
      <protection/>
    </xf>
    <xf numFmtId="14" fontId="3" fillId="0" borderId="36" xfId="0" applyNumberFormat="1" applyFont="1" applyFill="1" applyBorder="1" applyAlignment="1" applyProtection="1" quotePrefix="1">
      <alignment horizontal="center" vertical="top"/>
      <protection/>
    </xf>
    <xf numFmtId="49" fontId="3" fillId="0" borderId="36" xfId="0" applyNumberFormat="1" applyFont="1" applyFill="1" applyBorder="1" applyAlignment="1" applyProtection="1">
      <alignment horizontal="center" vertical="top"/>
      <protection/>
    </xf>
    <xf numFmtId="44" fontId="0" fillId="0" borderId="36" xfId="44" applyFont="1" applyFill="1" applyBorder="1" applyAlignment="1" applyProtection="1">
      <alignment horizontal="right" vertical="center"/>
      <protection locked="0"/>
    </xf>
    <xf numFmtId="14" fontId="3" fillId="37" borderId="36" xfId="0" applyNumberFormat="1" applyFont="1" applyFill="1" applyBorder="1" applyAlignment="1" applyProtection="1">
      <alignment horizontal="center" vertical="top"/>
      <protection/>
    </xf>
    <xf numFmtId="0" fontId="0" fillId="37" borderId="34" xfId="0" applyFill="1" applyBorder="1" applyAlignment="1" applyProtection="1">
      <alignment horizontal="center" vertical="top"/>
      <protection/>
    </xf>
    <xf numFmtId="49" fontId="3" fillId="36" borderId="36" xfId="0" applyNumberFormat="1" applyFont="1" applyFill="1" applyBorder="1" applyAlignment="1" applyProtection="1">
      <alignment horizontal="center" vertical="top"/>
      <protection/>
    </xf>
    <xf numFmtId="49" fontId="0" fillId="36" borderId="34" xfId="0" applyNumberFormat="1" applyFill="1" applyBorder="1" applyAlignment="1" applyProtection="1">
      <alignment horizontal="center" vertical="top"/>
      <protection/>
    </xf>
    <xf numFmtId="44" fontId="3" fillId="0" borderId="36" xfId="0" applyNumberFormat="1" applyFont="1" applyFill="1" applyBorder="1" applyAlignment="1" applyProtection="1">
      <alignment horizontal="right" vertical="center"/>
      <protection locked="0"/>
    </xf>
    <xf numFmtId="0" fontId="0" fillId="37" borderId="36" xfId="0" applyFill="1" applyBorder="1" applyAlignment="1" applyProtection="1">
      <alignment horizontal="center" vertical="top"/>
      <protection/>
    </xf>
    <xf numFmtId="49" fontId="3" fillId="36" borderId="36" xfId="0" applyNumberFormat="1" applyFont="1" applyFill="1" applyBorder="1" applyAlignment="1" applyProtection="1" quotePrefix="1">
      <alignment horizontal="center" vertical="top"/>
      <protection/>
    </xf>
    <xf numFmtId="49" fontId="0" fillId="36" borderId="36" xfId="0" applyNumberFormat="1" applyFill="1" applyBorder="1" applyAlignment="1" applyProtection="1">
      <alignment horizontal="center" vertical="top"/>
      <protection/>
    </xf>
    <xf numFmtId="0" fontId="3" fillId="37" borderId="36" xfId="0" applyFont="1" applyFill="1" applyBorder="1" applyAlignment="1" applyProtection="1">
      <alignment horizontal="center"/>
      <protection/>
    </xf>
    <xf numFmtId="0" fontId="0" fillId="37" borderId="36" xfId="0" applyFill="1" applyBorder="1" applyAlignment="1" applyProtection="1">
      <alignment horizontal="center"/>
      <protection/>
    </xf>
    <xf numFmtId="0" fontId="3" fillId="37" borderId="53" xfId="0" applyFont="1" applyFill="1" applyBorder="1" applyAlignment="1" applyProtection="1">
      <alignment horizontal="center" wrapText="1"/>
      <protection/>
    </xf>
    <xf numFmtId="0" fontId="0" fillId="37" borderId="36" xfId="0" applyFill="1" applyBorder="1" applyAlignment="1" applyProtection="1">
      <alignment horizontal="center" wrapText="1"/>
      <protection/>
    </xf>
    <xf numFmtId="44" fontId="37" fillId="0" borderId="37" xfId="0" applyNumberFormat="1" applyFont="1" applyFill="1" applyBorder="1" applyAlignment="1" applyProtection="1">
      <alignment horizontal="right" vertical="center"/>
      <protection/>
    </xf>
    <xf numFmtId="44" fontId="3" fillId="0" borderId="40" xfId="62" applyNumberFormat="1" applyFont="1" applyFill="1" applyBorder="1" applyAlignment="1" applyProtection="1">
      <alignment horizontal="right" vertical="center"/>
      <protection/>
    </xf>
    <xf numFmtId="14" fontId="3" fillId="37" borderId="37" xfId="0" applyNumberFormat="1" applyFont="1" applyFill="1" applyBorder="1" applyAlignment="1" applyProtection="1">
      <alignment horizontal="center" vertical="top"/>
      <protection/>
    </xf>
    <xf numFmtId="0" fontId="0" fillId="37" borderId="37" xfId="0" applyFill="1" applyBorder="1" applyAlignment="1" applyProtection="1">
      <alignment horizontal="center" vertical="top"/>
      <protection/>
    </xf>
    <xf numFmtId="0" fontId="2" fillId="0" borderId="41" xfId="0" applyFont="1" applyFill="1" applyBorder="1" applyAlignment="1" applyProtection="1">
      <alignment horizontal="center" wrapText="1"/>
      <protection/>
    </xf>
    <xf numFmtId="0" fontId="2" fillId="0" borderId="60" xfId="0" applyFont="1" applyFill="1" applyBorder="1" applyAlignment="1" applyProtection="1">
      <alignment horizontal="center" wrapText="1"/>
      <protection/>
    </xf>
    <xf numFmtId="0" fontId="2" fillId="0" borderId="41" xfId="0" applyFont="1" applyBorder="1" applyAlignment="1" applyProtection="1">
      <alignment horizontal="center" wrapText="1"/>
      <protection/>
    </xf>
    <xf numFmtId="0" fontId="2" fillId="0" borderId="60" xfId="0" applyFont="1" applyBorder="1" applyAlignment="1" applyProtection="1">
      <alignment horizontal="center" wrapText="1"/>
      <protection/>
    </xf>
    <xf numFmtId="0" fontId="2" fillId="0" borderId="49" xfId="0" applyFont="1" applyBorder="1" applyAlignment="1" applyProtection="1">
      <alignment horizontal="center" wrapText="1"/>
      <protection/>
    </xf>
    <xf numFmtId="0" fontId="2" fillId="0" borderId="61" xfId="0" applyFont="1" applyBorder="1" applyAlignment="1" applyProtection="1">
      <alignment horizontal="center" wrapText="1"/>
      <protection/>
    </xf>
    <xf numFmtId="0" fontId="2" fillId="0" borderId="59" xfId="0" applyFont="1" applyBorder="1" applyAlignment="1" applyProtection="1">
      <alignment horizontal="center" wrapText="1"/>
      <protection/>
    </xf>
    <xf numFmtId="0" fontId="54" fillId="0" borderId="40" xfId="0" applyFont="1" applyBorder="1" applyAlignment="1" applyProtection="1">
      <alignment horizontal="center" wrapText="1"/>
      <protection/>
    </xf>
    <xf numFmtId="164" fontId="3" fillId="0" borderId="28" xfId="0" applyNumberFormat="1" applyFont="1" applyFill="1" applyBorder="1" applyAlignment="1" applyProtection="1">
      <alignment horizontal="center"/>
      <protection/>
    </xf>
    <xf numFmtId="0" fontId="0" fillId="0" borderId="30" xfId="0" applyFill="1" applyBorder="1" applyAlignment="1" applyProtection="1">
      <alignment/>
      <protection/>
    </xf>
    <xf numFmtId="0" fontId="14" fillId="38" borderId="21" xfId="0" applyFont="1" applyFill="1" applyBorder="1" applyAlignment="1" applyProtection="1">
      <alignment horizontal="center" vertical="center"/>
      <protection/>
    </xf>
    <xf numFmtId="0" fontId="14" fillId="38" borderId="28" xfId="0" applyFont="1" applyFill="1" applyBorder="1" applyAlignment="1" applyProtection="1">
      <alignment horizontal="center" vertical="center"/>
      <protection/>
    </xf>
    <xf numFmtId="0" fontId="14" fillId="38" borderId="30" xfId="0" applyFont="1" applyFill="1" applyBorder="1" applyAlignment="1" applyProtection="1">
      <alignment horizontal="center" vertical="center"/>
      <protection/>
    </xf>
    <xf numFmtId="0" fontId="9" fillId="34" borderId="21" xfId="0" applyFont="1" applyFill="1" applyBorder="1" applyAlignment="1" applyProtection="1">
      <alignment horizontal="center"/>
      <protection/>
    </xf>
    <xf numFmtId="0" fontId="9" fillId="34" borderId="28" xfId="0" applyFont="1" applyFill="1" applyBorder="1" applyAlignment="1" applyProtection="1">
      <alignment horizontal="center"/>
      <protection/>
    </xf>
    <xf numFmtId="0" fontId="0" fillId="0" borderId="28" xfId="0" applyBorder="1" applyAlignment="1" applyProtection="1">
      <alignment/>
      <protection/>
    </xf>
    <xf numFmtId="0" fontId="0" fillId="0" borderId="30" xfId="0" applyBorder="1" applyAlignment="1" applyProtection="1">
      <alignment/>
      <protection/>
    </xf>
    <xf numFmtId="0" fontId="2" fillId="0" borderId="31" xfId="0" applyFont="1" applyBorder="1" applyAlignment="1" applyProtection="1">
      <alignment horizontal="center"/>
      <protection/>
    </xf>
    <xf numFmtId="0" fontId="2" fillId="0" borderId="38" xfId="0" applyFont="1" applyBorder="1" applyAlignment="1" applyProtection="1">
      <alignment horizontal="center"/>
      <protection/>
    </xf>
    <xf numFmtId="0" fontId="2" fillId="0" borderId="41" xfId="0" applyFont="1" applyBorder="1" applyAlignment="1" applyProtection="1">
      <alignment horizontal="center"/>
      <protection/>
    </xf>
    <xf numFmtId="0" fontId="2" fillId="0" borderId="60" xfId="0" applyFont="1" applyBorder="1" applyAlignment="1" applyProtection="1">
      <alignment horizontal="center"/>
      <protection/>
    </xf>
    <xf numFmtId="0" fontId="2" fillId="0" borderId="10" xfId="0" applyFont="1" applyFill="1" applyBorder="1" applyAlignment="1" applyProtection="1">
      <alignment horizontal="center" vertical="center" textRotation="90"/>
      <protection/>
    </xf>
    <xf numFmtId="0" fontId="54" fillId="0" borderId="18" xfId="0" applyFont="1" applyFill="1" applyBorder="1" applyAlignment="1" applyProtection="1">
      <alignment horizontal="center" vertical="center" textRotation="90"/>
      <protection/>
    </xf>
    <xf numFmtId="0" fontId="54" fillId="0" borderId="14" xfId="0" applyFont="1" applyFill="1" applyBorder="1" applyAlignment="1" applyProtection="1">
      <alignment horizontal="center" vertical="center" textRotation="90"/>
      <protection/>
    </xf>
    <xf numFmtId="14" fontId="3" fillId="37" borderId="52" xfId="0" applyNumberFormat="1" applyFont="1" applyFill="1" applyBorder="1" applyAlignment="1" applyProtection="1">
      <alignment horizontal="center"/>
      <protection/>
    </xf>
    <xf numFmtId="0" fontId="0" fillId="37" borderId="37" xfId="0" applyFill="1" applyBorder="1" applyAlignment="1" applyProtection="1">
      <alignment horizontal="center"/>
      <protection/>
    </xf>
    <xf numFmtId="0" fontId="0" fillId="0" borderId="36" xfId="0" applyFill="1" applyBorder="1" applyAlignment="1" applyProtection="1">
      <alignment/>
      <protection/>
    </xf>
    <xf numFmtId="0" fontId="2" fillId="0" borderId="21" xfId="0" applyFont="1" applyFill="1" applyBorder="1" applyAlignment="1" applyProtection="1">
      <alignment horizontal="center"/>
      <protection/>
    </xf>
    <xf numFmtId="0" fontId="54" fillId="0" borderId="28" xfId="0" applyFont="1" applyFill="1" applyBorder="1" applyAlignment="1" applyProtection="1">
      <alignment horizontal="center"/>
      <protection/>
    </xf>
    <xf numFmtId="0" fontId="2" fillId="34" borderId="57" xfId="0" applyFont="1" applyFill="1" applyBorder="1" applyAlignment="1" applyProtection="1">
      <alignment horizontal="center" vertical="center" textRotation="90"/>
      <protection/>
    </xf>
    <xf numFmtId="0" fontId="54" fillId="0" borderId="62" xfId="0" applyFont="1" applyBorder="1" applyAlignment="1" applyProtection="1">
      <alignment horizontal="center" vertical="center" textRotation="90"/>
      <protection/>
    </xf>
    <xf numFmtId="0" fontId="54" fillId="0" borderId="63" xfId="0" applyFont="1" applyBorder="1" applyAlignment="1" applyProtection="1">
      <alignment horizontal="center" vertical="center" textRotation="90"/>
      <protection/>
    </xf>
    <xf numFmtId="0" fontId="3" fillId="0" borderId="41" xfId="0" applyFont="1" applyFill="1" applyBorder="1" applyAlignment="1" applyProtection="1">
      <alignment horizontal="left" wrapText="1"/>
      <protection/>
    </xf>
    <xf numFmtId="0" fontId="37" fillId="0" borderId="42" xfId="0" applyFont="1" applyFill="1" applyBorder="1" applyAlignment="1" applyProtection="1">
      <alignment wrapText="1"/>
      <protection/>
    </xf>
    <xf numFmtId="0" fontId="0" fillId="0" borderId="41" xfId="0" applyFill="1" applyBorder="1" applyAlignment="1" applyProtection="1">
      <alignment horizontal="center"/>
      <protection locked="0"/>
    </xf>
    <xf numFmtId="0" fontId="0" fillId="0" borderId="42" xfId="0" applyFill="1" applyBorder="1" applyAlignment="1" applyProtection="1">
      <alignment/>
      <protection locked="0"/>
    </xf>
    <xf numFmtId="0" fontId="3" fillId="0" borderId="64" xfId="0" applyFont="1" applyFill="1" applyBorder="1" applyAlignment="1" applyProtection="1">
      <alignment horizontal="left" wrapText="1"/>
      <protection/>
    </xf>
    <xf numFmtId="0" fontId="37" fillId="0" borderId="47" xfId="0" applyFont="1" applyFill="1" applyBorder="1" applyAlignment="1" applyProtection="1">
      <alignment horizontal="left" wrapText="1"/>
      <protection/>
    </xf>
    <xf numFmtId="0" fontId="2" fillId="0" borderId="32" xfId="0" applyFont="1" applyFill="1" applyBorder="1" applyAlignment="1" applyProtection="1">
      <alignment horizontal="center" vertical="center" wrapText="1"/>
      <protection/>
    </xf>
    <xf numFmtId="0" fontId="0" fillId="0" borderId="33" xfId="0" applyFill="1" applyBorder="1" applyAlignment="1" applyProtection="1">
      <alignment horizontal="center" vertical="center"/>
      <protection/>
    </xf>
    <xf numFmtId="0" fontId="37" fillId="0" borderId="64" xfId="0" applyFont="1" applyFill="1" applyBorder="1" applyAlignment="1" applyProtection="1">
      <alignment horizontal="center"/>
      <protection locked="0"/>
    </xf>
    <xf numFmtId="0" fontId="0" fillId="0" borderId="64" xfId="0" applyFill="1" applyBorder="1" applyAlignment="1" applyProtection="1">
      <alignment horizontal="center"/>
      <protection locked="0"/>
    </xf>
    <xf numFmtId="0" fontId="0" fillId="0" borderId="47" xfId="0" applyFill="1" applyBorder="1" applyAlignment="1" applyProtection="1">
      <alignment/>
      <protection locked="0"/>
    </xf>
    <xf numFmtId="0" fontId="0" fillId="0" borderId="43" xfId="0" applyFill="1" applyBorder="1" applyAlignment="1" applyProtection="1">
      <alignment horizontal="center"/>
      <protection locked="0"/>
    </xf>
    <xf numFmtId="0" fontId="0" fillId="0" borderId="44" xfId="0" applyFill="1" applyBorder="1" applyAlignment="1" applyProtection="1">
      <alignment/>
      <protection locked="0"/>
    </xf>
    <xf numFmtId="0" fontId="3" fillId="0" borderId="43" xfId="0" applyFont="1" applyFill="1" applyBorder="1" applyAlignment="1" applyProtection="1">
      <alignment horizontal="left" wrapText="1"/>
      <protection/>
    </xf>
    <xf numFmtId="0" fontId="37" fillId="0" borderId="44" xfId="0" applyFont="1" applyFill="1" applyBorder="1" applyAlignment="1" applyProtection="1">
      <alignment horizontal="left" wrapText="1"/>
      <protection/>
    </xf>
    <xf numFmtId="0" fontId="54" fillId="0" borderId="65" xfId="0" applyFont="1" applyBorder="1" applyAlignment="1" applyProtection="1">
      <alignment horizontal="center" vertical="center" textRotation="90"/>
      <protection/>
    </xf>
    <xf numFmtId="0" fontId="3" fillId="0" borderId="60" xfId="0" applyFont="1" applyFill="1" applyBorder="1" applyAlignment="1" applyProtection="1">
      <alignment horizontal="left" wrapText="1"/>
      <protection/>
    </xf>
    <xf numFmtId="0" fontId="37" fillId="0" borderId="48" xfId="0" applyFont="1" applyFill="1" applyBorder="1" applyAlignment="1" applyProtection="1">
      <alignment horizontal="left" wrapText="1"/>
      <protection/>
    </xf>
    <xf numFmtId="0" fontId="15" fillId="0" borderId="21" xfId="0" applyFont="1" applyBorder="1" applyAlignment="1" applyProtection="1">
      <alignment horizontal="center" vertical="center"/>
      <protection/>
    </xf>
    <xf numFmtId="0" fontId="58" fillId="0" borderId="28" xfId="0" applyFont="1" applyBorder="1" applyAlignment="1" applyProtection="1">
      <alignment horizontal="center" vertical="center"/>
      <protection/>
    </xf>
    <xf numFmtId="0" fontId="3" fillId="33" borderId="28" xfId="0" applyFont="1" applyFill="1" applyBorder="1" applyAlignment="1" applyProtection="1">
      <alignment/>
      <protection/>
    </xf>
    <xf numFmtId="0" fontId="0" fillId="33" borderId="28" xfId="0" applyFill="1" applyBorder="1" applyAlignment="1" applyProtection="1">
      <alignment/>
      <protection/>
    </xf>
    <xf numFmtId="0" fontId="59" fillId="38" borderId="28" xfId="0" applyFont="1" applyFill="1" applyBorder="1" applyAlignment="1" applyProtection="1">
      <alignment horizontal="center" vertical="center"/>
      <protection/>
    </xf>
    <xf numFmtId="0" fontId="0" fillId="38" borderId="28" xfId="0" applyFill="1" applyBorder="1" applyAlignment="1" applyProtection="1">
      <alignment vertical="center"/>
      <protection/>
    </xf>
    <xf numFmtId="0" fontId="0" fillId="38" borderId="30" xfId="0" applyFill="1" applyBorder="1" applyAlignment="1" applyProtection="1">
      <alignment/>
      <protection/>
    </xf>
    <xf numFmtId="0" fontId="2" fillId="34" borderId="13" xfId="0" applyFont="1" applyFill="1" applyBorder="1" applyAlignment="1" applyProtection="1">
      <alignment horizontal="center" vertical="center" textRotation="90"/>
      <protection/>
    </xf>
    <xf numFmtId="0" fontId="54" fillId="0" borderId="19" xfId="0" applyFont="1" applyBorder="1" applyAlignment="1" applyProtection="1">
      <alignment horizontal="center" vertical="center" textRotation="90"/>
      <protection/>
    </xf>
    <xf numFmtId="0" fontId="54" fillId="0" borderId="17" xfId="0" applyFont="1" applyBorder="1" applyAlignment="1" applyProtection="1">
      <alignment horizontal="center" vertical="center" textRotation="90"/>
      <protection/>
    </xf>
    <xf numFmtId="44" fontId="3" fillId="35" borderId="59" xfId="0" applyNumberFormat="1" applyFont="1" applyFill="1" applyBorder="1" applyAlignment="1">
      <alignment vertical="center"/>
    </xf>
    <xf numFmtId="44" fontId="0" fillId="35" borderId="40" xfId="0" applyNumberFormat="1" applyFill="1" applyBorder="1" applyAlignment="1">
      <alignment vertical="center"/>
    </xf>
    <xf numFmtId="14" fontId="3" fillId="36" borderId="36" xfId="0" applyNumberFormat="1" applyFont="1" applyFill="1" applyBorder="1" applyAlignment="1" applyProtection="1">
      <alignment horizontal="center" vertical="top"/>
      <protection locked="0"/>
    </xf>
    <xf numFmtId="0" fontId="0" fillId="36" borderId="36" xfId="0" applyFill="1" applyBorder="1" applyAlignment="1" applyProtection="1">
      <alignment horizontal="center" vertical="top"/>
      <protection locked="0"/>
    </xf>
    <xf numFmtId="14" fontId="3" fillId="36" borderId="36" xfId="0" applyNumberFormat="1" applyFont="1" applyFill="1" applyBorder="1" applyAlignment="1" applyProtection="1">
      <alignment horizontal="center"/>
      <protection locked="0"/>
    </xf>
    <xf numFmtId="0" fontId="0" fillId="36" borderId="36" xfId="0" applyFill="1" applyBorder="1" applyAlignment="1" applyProtection="1">
      <alignment horizontal="center"/>
      <protection locked="0"/>
    </xf>
    <xf numFmtId="44" fontId="3" fillId="39" borderId="53" xfId="44" applyFont="1" applyFill="1" applyBorder="1" applyAlignment="1" applyProtection="1">
      <alignment horizontal="right" vertical="center"/>
      <protection locked="0"/>
    </xf>
    <xf numFmtId="0" fontId="0" fillId="39" borderId="36" xfId="0" applyFill="1" applyBorder="1" applyAlignment="1">
      <alignment horizontal="right" vertical="center"/>
    </xf>
    <xf numFmtId="44" fontId="3" fillId="35" borderId="52" xfId="0" applyNumberFormat="1" applyFont="1" applyFill="1" applyBorder="1" applyAlignment="1" applyProtection="1">
      <alignment horizontal="right" vertical="center"/>
      <protection/>
    </xf>
    <xf numFmtId="0" fontId="0" fillId="35" borderId="37" xfId="0" applyFill="1" applyBorder="1" applyAlignment="1" applyProtection="1">
      <alignment horizontal="right" vertical="center"/>
      <protection/>
    </xf>
    <xf numFmtId="0" fontId="3" fillId="35" borderId="17" xfId="0" applyFont="1" applyFill="1" applyBorder="1" applyAlignment="1">
      <alignment horizontal="center"/>
    </xf>
    <xf numFmtId="0" fontId="0" fillId="0" borderId="16" xfId="0" applyBorder="1" applyAlignment="1">
      <alignment/>
    </xf>
    <xf numFmtId="0" fontId="3" fillId="40" borderId="19" xfId="0" applyFont="1" applyFill="1" applyBorder="1" applyAlignment="1">
      <alignment horizontal="center"/>
    </xf>
    <xf numFmtId="0" fontId="0" fillId="40" borderId="20" xfId="0" applyFill="1" applyBorder="1" applyAlignment="1">
      <alignment/>
    </xf>
    <xf numFmtId="0" fontId="3" fillId="39" borderId="19" xfId="0" applyFont="1" applyFill="1" applyBorder="1" applyAlignment="1">
      <alignment horizontal="center"/>
    </xf>
    <xf numFmtId="0" fontId="0" fillId="0" borderId="20" xfId="0" applyBorder="1" applyAlignment="1">
      <alignment/>
    </xf>
    <xf numFmtId="0" fontId="3" fillId="36" borderId="19" xfId="0" applyFont="1" applyFill="1" applyBorder="1" applyAlignment="1">
      <alignment horizontal="center"/>
    </xf>
    <xf numFmtId="0" fontId="0" fillId="36" borderId="20" xfId="0" applyFill="1" applyBorder="1" applyAlignment="1">
      <alignment/>
    </xf>
    <xf numFmtId="0" fontId="19" fillId="0" borderId="21" xfId="0" applyFont="1" applyFill="1" applyBorder="1" applyAlignment="1">
      <alignment horizontal="center"/>
    </xf>
    <xf numFmtId="0" fontId="0" fillId="0" borderId="30" xfId="0" applyBorder="1" applyAlignment="1">
      <alignment/>
    </xf>
    <xf numFmtId="0" fontId="3" fillId="36" borderId="53" xfId="0" applyFont="1" applyFill="1" applyBorder="1" applyAlignment="1" applyProtection="1">
      <alignment horizontal="center"/>
      <protection locked="0"/>
    </xf>
    <xf numFmtId="14" fontId="3" fillId="36" borderId="53" xfId="0" applyNumberFormat="1" applyFont="1" applyFill="1" applyBorder="1" applyAlignment="1" applyProtection="1" quotePrefix="1">
      <alignment horizontal="center"/>
      <protection locked="0"/>
    </xf>
    <xf numFmtId="14" fontId="3" fillId="36" borderId="36" xfId="0" applyNumberFormat="1" applyFont="1" applyFill="1" applyBorder="1" applyAlignment="1" applyProtection="1" quotePrefix="1">
      <alignment horizontal="center"/>
      <protection locked="0"/>
    </xf>
    <xf numFmtId="44" fontId="3" fillId="36" borderId="53" xfId="44" applyFont="1" applyFill="1" applyBorder="1" applyAlignment="1" applyProtection="1">
      <alignment horizontal="right" vertical="center"/>
      <protection locked="0"/>
    </xf>
    <xf numFmtId="0" fontId="0" fillId="36" borderId="36" xfId="0" applyFill="1" applyBorder="1" applyAlignment="1">
      <alignment horizontal="right" vertical="center"/>
    </xf>
    <xf numFmtId="44" fontId="3" fillId="40" borderId="53" xfId="44" applyFont="1" applyFill="1" applyBorder="1" applyAlignment="1" applyProtection="1">
      <alignment horizontal="right" vertical="center"/>
      <protection/>
    </xf>
    <xf numFmtId="0" fontId="0" fillId="40" borderId="36" xfId="0" applyFill="1" applyBorder="1" applyAlignment="1" applyProtection="1">
      <alignment horizontal="right" vertical="center"/>
      <protection/>
    </xf>
    <xf numFmtId="0" fontId="3" fillId="36" borderId="36" xfId="0" applyFont="1" applyFill="1" applyBorder="1" applyAlignment="1" applyProtection="1">
      <alignment horizontal="center"/>
      <protection locked="0"/>
    </xf>
    <xf numFmtId="44" fontId="3" fillId="36" borderId="36" xfId="44" applyFont="1" applyFill="1" applyBorder="1" applyAlignment="1" applyProtection="1">
      <alignment horizontal="right" vertical="center"/>
      <protection locked="0"/>
    </xf>
    <xf numFmtId="44" fontId="3" fillId="40" borderId="36" xfId="44" applyFont="1" applyFill="1" applyBorder="1" applyAlignment="1" applyProtection="1">
      <alignment horizontal="right" vertical="center"/>
      <protection/>
    </xf>
    <xf numFmtId="0" fontId="0" fillId="36" borderId="34" xfId="0" applyFill="1" applyBorder="1" applyAlignment="1" applyProtection="1">
      <alignment horizontal="center" vertical="top"/>
      <protection locked="0"/>
    </xf>
    <xf numFmtId="0" fontId="0" fillId="36" borderId="34" xfId="0" applyFill="1" applyBorder="1" applyAlignment="1" applyProtection="1">
      <alignment horizontal="center"/>
      <protection locked="0"/>
    </xf>
    <xf numFmtId="44" fontId="3" fillId="39" borderId="36" xfId="44" applyFont="1" applyFill="1" applyBorder="1" applyAlignment="1" applyProtection="1">
      <alignment horizontal="right" vertical="center"/>
      <protection locked="0"/>
    </xf>
    <xf numFmtId="44" fontId="3" fillId="35" borderId="37" xfId="0" applyNumberFormat="1" applyFont="1" applyFill="1" applyBorder="1" applyAlignment="1" applyProtection="1">
      <alignment horizontal="right" vertical="center"/>
      <protection/>
    </xf>
    <xf numFmtId="44" fontId="3" fillId="35" borderId="40" xfId="0" applyNumberFormat="1" applyFont="1" applyFill="1" applyBorder="1" applyAlignment="1">
      <alignment vertical="center"/>
    </xf>
    <xf numFmtId="44" fontId="3" fillId="39" borderId="53" xfId="0" applyNumberFormat="1" applyFont="1" applyFill="1" applyBorder="1" applyAlignment="1" applyProtection="1">
      <alignment horizontal="right" vertical="center"/>
      <protection locked="0"/>
    </xf>
    <xf numFmtId="0" fontId="37" fillId="39" borderId="36" xfId="0" applyFont="1" applyFill="1" applyBorder="1" applyAlignment="1">
      <alignment horizontal="right" vertical="center"/>
    </xf>
    <xf numFmtId="0" fontId="37" fillId="35" borderId="37" xfId="0" applyFont="1" applyFill="1" applyBorder="1" applyAlignment="1" applyProtection="1">
      <alignment horizontal="right" vertical="center"/>
      <protection/>
    </xf>
    <xf numFmtId="44" fontId="3" fillId="35" borderId="59" xfId="62" applyNumberFormat="1" applyFont="1" applyFill="1" applyBorder="1" applyAlignment="1">
      <alignment horizontal="right" vertical="center"/>
    </xf>
    <xf numFmtId="44" fontId="37" fillId="35" borderId="40" xfId="0" applyNumberFormat="1" applyFont="1" applyFill="1" applyBorder="1" applyAlignment="1">
      <alignment horizontal="right" vertical="center"/>
    </xf>
    <xf numFmtId="0" fontId="3" fillId="36" borderId="36" xfId="0" applyNumberFormat="1" applyFont="1" applyFill="1" applyBorder="1" applyAlignment="1" applyProtection="1" quotePrefix="1">
      <alignment horizontal="center" vertical="top"/>
      <protection locked="0"/>
    </xf>
    <xf numFmtId="0" fontId="0" fillId="36" borderId="34" xfId="0" applyNumberFormat="1" applyFill="1" applyBorder="1" applyAlignment="1" applyProtection="1">
      <alignment horizontal="center" vertical="top"/>
      <protection locked="0"/>
    </xf>
    <xf numFmtId="49" fontId="3" fillId="36" borderId="36" xfId="0" applyNumberFormat="1" applyFont="1" applyFill="1" applyBorder="1" applyAlignment="1" applyProtection="1">
      <alignment horizontal="center" vertical="top"/>
      <protection locked="0"/>
    </xf>
    <xf numFmtId="44" fontId="0" fillId="40" borderId="36" xfId="44" applyFont="1" applyFill="1" applyBorder="1" applyAlignment="1" applyProtection="1">
      <alignment horizontal="right" vertical="center"/>
      <protection/>
    </xf>
    <xf numFmtId="44" fontId="3" fillId="39" borderId="36" xfId="0" applyNumberFormat="1" applyFont="1" applyFill="1" applyBorder="1" applyAlignment="1" applyProtection="1">
      <alignment horizontal="right" vertical="center"/>
      <protection locked="0"/>
    </xf>
    <xf numFmtId="0" fontId="0" fillId="36" borderId="36" xfId="0" applyNumberFormat="1" applyFill="1" applyBorder="1" applyAlignment="1" applyProtection="1">
      <alignment horizontal="center" vertical="top"/>
      <protection locked="0"/>
    </xf>
    <xf numFmtId="0" fontId="3" fillId="36" borderId="53" xfId="0" applyFont="1" applyFill="1" applyBorder="1" applyAlignment="1" applyProtection="1">
      <alignment horizontal="center" wrapText="1"/>
      <protection locked="0"/>
    </xf>
    <xf numFmtId="0" fontId="0" fillId="36" borderId="36" xfId="0" applyFill="1" applyBorder="1" applyAlignment="1" applyProtection="1">
      <alignment horizontal="center" wrapText="1"/>
      <protection locked="0"/>
    </xf>
    <xf numFmtId="44" fontId="37" fillId="35" borderId="37" xfId="0" applyNumberFormat="1" applyFont="1" applyFill="1" applyBorder="1" applyAlignment="1" applyProtection="1">
      <alignment horizontal="right" vertical="center"/>
      <protection/>
    </xf>
    <xf numFmtId="44" fontId="3" fillId="35" borderId="40" xfId="62" applyNumberFormat="1" applyFont="1" applyFill="1" applyBorder="1" applyAlignment="1">
      <alignment horizontal="right" vertical="center"/>
    </xf>
    <xf numFmtId="14" fontId="3" fillId="36" borderId="37" xfId="0" applyNumberFormat="1" applyFont="1" applyFill="1" applyBorder="1" applyAlignment="1" applyProtection="1">
      <alignment horizontal="center" vertical="top"/>
      <protection locked="0"/>
    </xf>
    <xf numFmtId="0" fontId="0" fillId="36" borderId="37" xfId="0" applyFill="1" applyBorder="1" applyAlignment="1" applyProtection="1">
      <alignment horizontal="center" vertical="top"/>
      <protection locked="0"/>
    </xf>
    <xf numFmtId="164" fontId="3" fillId="35" borderId="28" xfId="0" applyNumberFormat="1" applyFont="1" applyFill="1" applyBorder="1" applyAlignment="1" applyProtection="1">
      <alignment horizontal="center"/>
      <protection/>
    </xf>
    <xf numFmtId="0" fontId="0" fillId="35" borderId="30" xfId="0" applyFill="1" applyBorder="1" applyAlignment="1">
      <alignment/>
    </xf>
    <xf numFmtId="14" fontId="3" fillId="36" borderId="52" xfId="0" applyNumberFormat="1" applyFont="1" applyFill="1" applyBorder="1" applyAlignment="1" applyProtection="1">
      <alignment horizontal="center"/>
      <protection locked="0"/>
    </xf>
    <xf numFmtId="0" fontId="0" fillId="36" borderId="37" xfId="0" applyFill="1" applyBorder="1" applyAlignment="1" applyProtection="1">
      <alignment horizontal="center"/>
      <protection locked="0"/>
    </xf>
    <xf numFmtId="0" fontId="0" fillId="36" borderId="36" xfId="0" applyFill="1" applyBorder="1" applyAlignment="1" applyProtection="1">
      <alignment/>
      <protection locked="0"/>
    </xf>
    <xf numFmtId="0" fontId="0" fillId="36" borderId="36" xfId="0" applyFill="1" applyBorder="1" applyAlignment="1" applyProtection="1">
      <alignment horizontal="right" vertical="center"/>
      <protection locked="0"/>
    </xf>
    <xf numFmtId="0" fontId="37" fillId="39" borderId="36" xfId="0" applyFont="1" applyFill="1" applyBorder="1" applyAlignment="1" applyProtection="1">
      <alignment horizontal="right" vertical="center"/>
      <protection locked="0"/>
    </xf>
    <xf numFmtId="0" fontId="2" fillId="34" borderId="57" xfId="0" applyFont="1" applyFill="1" applyBorder="1" applyAlignment="1">
      <alignment horizontal="center" vertical="center" textRotation="90"/>
    </xf>
    <xf numFmtId="0" fontId="54" fillId="0" borderId="62" xfId="0" applyFont="1" applyBorder="1" applyAlignment="1">
      <alignment horizontal="center" vertical="center" textRotation="90"/>
    </xf>
    <xf numFmtId="0" fontId="54" fillId="0" borderId="63" xfId="0" applyFont="1" applyBorder="1" applyAlignment="1">
      <alignment horizontal="center" vertical="center" textRotation="90"/>
    </xf>
    <xf numFmtId="0" fontId="3" fillId="36" borderId="41" xfId="0" applyFont="1" applyFill="1" applyBorder="1" applyAlignment="1" applyProtection="1">
      <alignment horizontal="left" wrapText="1"/>
      <protection locked="0"/>
    </xf>
    <xf numFmtId="0" fontId="37" fillId="36" borderId="42" xfId="0" applyFont="1" applyFill="1" applyBorder="1" applyAlignment="1" applyProtection="1">
      <alignment wrapText="1"/>
      <protection locked="0"/>
    </xf>
    <xf numFmtId="0" fontId="0" fillId="39" borderId="41" xfId="0" applyFill="1" applyBorder="1" applyAlignment="1">
      <alignment horizontal="center"/>
    </xf>
    <xf numFmtId="0" fontId="0" fillId="39" borderId="42" xfId="0" applyFill="1" applyBorder="1" applyAlignment="1">
      <alignment/>
    </xf>
    <xf numFmtId="0" fontId="3" fillId="36" borderId="64" xfId="0" applyFont="1" applyFill="1" applyBorder="1" applyAlignment="1" applyProtection="1">
      <alignment horizontal="left" wrapText="1"/>
      <protection locked="0"/>
    </xf>
    <xf numFmtId="0" fontId="37" fillId="36" borderId="47" xfId="0" applyFont="1" applyFill="1" applyBorder="1" applyAlignment="1" applyProtection="1">
      <alignment horizontal="left" wrapText="1"/>
      <protection locked="0"/>
    </xf>
    <xf numFmtId="0" fontId="2" fillId="0" borderId="32" xfId="0" applyFont="1" applyFill="1" applyBorder="1" applyAlignment="1">
      <alignment horizontal="center" vertical="center" wrapText="1"/>
    </xf>
    <xf numFmtId="0" fontId="0" fillId="0" borderId="33" xfId="0" applyBorder="1" applyAlignment="1">
      <alignment horizontal="center" vertical="center"/>
    </xf>
    <xf numFmtId="0" fontId="37" fillId="39" borderId="64" xfId="0" applyFont="1" applyFill="1" applyBorder="1" applyAlignment="1" applyProtection="1">
      <alignment horizontal="center"/>
      <protection locked="0"/>
    </xf>
    <xf numFmtId="0" fontId="0" fillId="39" borderId="64" xfId="0" applyFill="1" applyBorder="1" applyAlignment="1">
      <alignment horizontal="center"/>
    </xf>
    <xf numFmtId="0" fontId="0" fillId="39" borderId="47" xfId="0" applyFill="1" applyBorder="1" applyAlignment="1">
      <alignment/>
    </xf>
    <xf numFmtId="0" fontId="0" fillId="39" borderId="43" xfId="0" applyFill="1" applyBorder="1" applyAlignment="1">
      <alignment horizontal="center"/>
    </xf>
    <xf numFmtId="0" fontId="0" fillId="39" borderId="44" xfId="0" applyFill="1" applyBorder="1" applyAlignment="1">
      <alignment/>
    </xf>
    <xf numFmtId="0" fontId="3" fillId="36" borderId="43" xfId="0" applyFont="1" applyFill="1" applyBorder="1" applyAlignment="1" applyProtection="1">
      <alignment horizontal="left" wrapText="1"/>
      <protection locked="0"/>
    </xf>
    <xf numFmtId="0" fontId="37" fillId="36" borderId="44" xfId="0" applyFont="1" applyFill="1" applyBorder="1" applyAlignment="1" applyProtection="1">
      <alignment horizontal="left" wrapText="1"/>
      <protection locked="0"/>
    </xf>
    <xf numFmtId="0" fontId="54" fillId="0" borderId="65" xfId="0" applyFont="1" applyBorder="1" applyAlignment="1">
      <alignment horizontal="center" vertical="center" textRotation="90"/>
    </xf>
    <xf numFmtId="0" fontId="3" fillId="36" borderId="60" xfId="0" applyFont="1" applyFill="1" applyBorder="1" applyAlignment="1" applyProtection="1">
      <alignment horizontal="left" wrapText="1"/>
      <protection locked="0"/>
    </xf>
    <xf numFmtId="0" fontId="37" fillId="36" borderId="48" xfId="0" applyFont="1" applyFill="1" applyBorder="1" applyAlignment="1" applyProtection="1">
      <alignment horizontal="left" wrapText="1"/>
      <protection locked="0"/>
    </xf>
    <xf numFmtId="0" fontId="15" fillId="0" borderId="21" xfId="0" applyFont="1" applyBorder="1" applyAlignment="1">
      <alignment horizontal="center" vertical="center"/>
    </xf>
    <xf numFmtId="0" fontId="58" fillId="0" borderId="28" xfId="0" applyFont="1" applyBorder="1" applyAlignment="1">
      <alignment horizontal="center" vertical="center"/>
    </xf>
    <xf numFmtId="0" fontId="3" fillId="33" borderId="28" xfId="0" applyFont="1" applyFill="1" applyBorder="1" applyAlignment="1">
      <alignment/>
    </xf>
    <xf numFmtId="0" fontId="0" fillId="33" borderId="28" xfId="0" applyFill="1" applyBorder="1" applyAlignment="1">
      <alignment/>
    </xf>
    <xf numFmtId="0" fontId="2" fillId="34" borderId="13" xfId="0" applyFont="1" applyFill="1" applyBorder="1" applyAlignment="1">
      <alignment horizontal="center" vertical="center" textRotation="90"/>
    </xf>
    <xf numFmtId="0" fontId="54" fillId="0" borderId="19" xfId="0" applyFont="1" applyBorder="1" applyAlignment="1">
      <alignment horizontal="center" vertical="center" textRotation="90"/>
    </xf>
    <xf numFmtId="0" fontId="54" fillId="0" borderId="17" xfId="0" applyFont="1" applyBorder="1" applyAlignment="1">
      <alignment horizontal="center" vertical="center" textRotation="90"/>
    </xf>
    <xf numFmtId="0" fontId="37" fillId="39" borderId="64" xfId="0" applyFont="1" applyFill="1" applyBorder="1" applyAlignment="1" applyProtection="1">
      <alignment horizontal="center" vertical="center" wrapText="1"/>
      <protection locked="0"/>
    </xf>
    <xf numFmtId="0" fontId="0" fillId="39" borderId="64" xfId="0" applyFill="1" applyBorder="1" applyAlignment="1">
      <alignment horizontal="center" vertical="center" wrapText="1"/>
    </xf>
    <xf numFmtId="0" fontId="0" fillId="39" borderId="47" xfId="0" applyFill="1" applyBorder="1" applyAlignment="1">
      <alignment vertical="center" wrapText="1"/>
    </xf>
    <xf numFmtId="0" fontId="0" fillId="39" borderId="43" xfId="0" applyFill="1" applyBorder="1" applyAlignment="1">
      <alignment horizontal="center" vertical="center" wrapText="1"/>
    </xf>
    <xf numFmtId="0" fontId="0" fillId="39" borderId="44" xfId="0" applyFill="1" applyBorder="1" applyAlignment="1">
      <alignment vertical="center" wrapText="1"/>
    </xf>
    <xf numFmtId="0" fontId="4" fillId="0" borderId="13"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left" vertical="center" wrapText="1"/>
    </xf>
    <xf numFmtId="164" fontId="4" fillId="0" borderId="12" xfId="0" applyNumberFormat="1"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0" fontId="8" fillId="0" borderId="17" xfId="0" applyFont="1" applyBorder="1" applyAlignment="1">
      <alignment horizontal="center"/>
    </xf>
    <xf numFmtId="0" fontId="8" fillId="0" borderId="15" xfId="0" applyFont="1" applyBorder="1" applyAlignment="1">
      <alignment horizontal="center"/>
    </xf>
    <xf numFmtId="0" fontId="8" fillId="0" borderId="28" xfId="0" applyFont="1" applyBorder="1" applyAlignment="1">
      <alignment horizontal="center"/>
    </xf>
    <xf numFmtId="0" fontId="8" fillId="0" borderId="13" xfId="0" applyFont="1" applyBorder="1" applyAlignment="1">
      <alignment horizontal="center"/>
    </xf>
    <xf numFmtId="0" fontId="8" fillId="0" borderId="12" xfId="0" applyFont="1" applyBorder="1" applyAlignment="1">
      <alignment horizontal="center"/>
    </xf>
    <xf numFmtId="0" fontId="2" fillId="0" borderId="54" xfId="0" applyFont="1" applyFill="1" applyBorder="1" applyAlignment="1">
      <alignment horizontal="justify" vertical="center"/>
    </xf>
    <xf numFmtId="0" fontId="2" fillId="33" borderId="21" xfId="0" applyFont="1" applyFill="1" applyBorder="1" applyAlignment="1" applyProtection="1">
      <alignment horizontal="left"/>
      <protection/>
    </xf>
    <xf numFmtId="0" fontId="2" fillId="33" borderId="28" xfId="0" applyFont="1" applyFill="1" applyBorder="1" applyAlignment="1" applyProtection="1">
      <alignment horizontal="left"/>
      <protection/>
    </xf>
    <xf numFmtId="0" fontId="2" fillId="33" borderId="30" xfId="0" applyFont="1" applyFill="1" applyBorder="1" applyAlignment="1" applyProtection="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rmal_Exh-C.1-Eng Contract TV"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im@resourceinternational.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hmarcus@subvend.com" TargetMode="External" /><Relationship Id="rId2" Type="http://schemas.openxmlformats.org/officeDocument/2006/relationships/hyperlink" Target="mailto:sstamle@subfirm.com" TargetMode="External" /><Relationship Id="rId3" Type="http://schemas.openxmlformats.org/officeDocument/2006/relationships/hyperlink" Target="mailto:sbiscuits@supersub.com" TargetMode="External" /><Relationship Id="rId4" Type="http://schemas.openxmlformats.org/officeDocument/2006/relationships/hyperlink" Target="mailto:jlennon@yellowsub.com" TargetMode="External" /><Relationship Id="rId5" Type="http://schemas.openxmlformats.org/officeDocument/2006/relationships/hyperlink" Target="mailto:jbbrooks@primecon.com" TargetMode="External" /><Relationship Id="rId6" Type="http://schemas.openxmlformats.org/officeDocument/2006/relationships/comments" Target="../comments2.xml" /><Relationship Id="rId7" Type="http://schemas.openxmlformats.org/officeDocument/2006/relationships/vmlDrawing" Target="../drawings/vmlDrawing2.vml" /><Relationship Id="rId8"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V70"/>
  <sheetViews>
    <sheetView tabSelected="1" zoomScale="60" zoomScaleNormal="60" zoomScalePageLayoutView="0" workbookViewId="0" topLeftCell="A1">
      <selection activeCell="W47" sqref="W47"/>
    </sheetView>
  </sheetViews>
  <sheetFormatPr defaultColWidth="8.8515625" defaultRowHeight="15"/>
  <cols>
    <col min="1" max="1" width="3.28125" style="248" customWidth="1"/>
    <col min="2" max="2" width="39.28125" style="196" customWidth="1"/>
    <col min="3" max="3" width="34.8515625" style="196" customWidth="1"/>
    <col min="4" max="4" width="18.00390625" style="196" customWidth="1"/>
    <col min="5" max="5" width="15.57421875" style="196" customWidth="1"/>
    <col min="6" max="6" width="30.7109375" style="196" customWidth="1"/>
    <col min="7" max="7" width="36.00390625" style="196" customWidth="1"/>
    <col min="8" max="8" width="26.00390625" style="196" customWidth="1"/>
    <col min="9" max="9" width="19.8515625" style="196" customWidth="1"/>
    <col min="10" max="10" width="19.00390625" style="196" customWidth="1"/>
    <col min="11" max="11" width="18.28125" style="196" customWidth="1"/>
    <col min="12" max="12" width="22.28125" style="196" customWidth="1"/>
    <col min="13" max="13" width="0.71875" style="196" customWidth="1"/>
    <col min="14" max="14" width="47.7109375" style="196" customWidth="1"/>
    <col min="15" max="16384" width="8.8515625" style="196" customWidth="1"/>
  </cols>
  <sheetData>
    <row r="1" spans="1:12" ht="30.75" thickBot="1">
      <c r="A1" s="360" t="s">
        <v>131</v>
      </c>
      <c r="B1" s="361"/>
      <c r="C1" s="361"/>
      <c r="D1" s="361"/>
      <c r="E1" s="361"/>
      <c r="F1" s="361"/>
      <c r="G1" s="361"/>
      <c r="H1" s="361"/>
      <c r="I1" s="361"/>
      <c r="J1" s="361"/>
      <c r="K1" s="361"/>
      <c r="L1" s="326"/>
    </row>
    <row r="2" spans="1:12" ht="16.5" thickBot="1">
      <c r="A2" s="197"/>
      <c r="B2" s="362"/>
      <c r="C2" s="363"/>
      <c r="D2" s="363"/>
      <c r="E2" s="363"/>
      <c r="F2" s="363"/>
      <c r="G2" s="363"/>
      <c r="H2" s="363"/>
      <c r="I2" s="363"/>
      <c r="J2" s="363"/>
      <c r="K2" s="363"/>
      <c r="L2" s="326"/>
    </row>
    <row r="3" spans="1:12" ht="22.5" customHeight="1" thickBot="1">
      <c r="A3" s="320" t="s">
        <v>99</v>
      </c>
      <c r="B3" s="364"/>
      <c r="C3" s="364"/>
      <c r="D3" s="364"/>
      <c r="E3" s="364"/>
      <c r="F3" s="364"/>
      <c r="G3" s="364"/>
      <c r="H3" s="364"/>
      <c r="I3" s="364"/>
      <c r="J3" s="364"/>
      <c r="K3" s="365"/>
      <c r="L3" s="366"/>
    </row>
    <row r="4" spans="1:12" ht="36" customHeight="1">
      <c r="A4" s="367" t="s">
        <v>82</v>
      </c>
      <c r="B4" s="198" t="s">
        <v>73</v>
      </c>
      <c r="C4" s="342" t="s">
        <v>189</v>
      </c>
      <c r="D4" s="343"/>
      <c r="E4" s="199" t="s">
        <v>70</v>
      </c>
      <c r="F4" s="200" t="s">
        <v>71</v>
      </c>
      <c r="G4" s="199" t="s">
        <v>78</v>
      </c>
      <c r="H4" s="201" t="s">
        <v>217</v>
      </c>
      <c r="I4" s="202" t="s">
        <v>117</v>
      </c>
      <c r="J4" s="344"/>
      <c r="K4" s="344"/>
      <c r="L4" s="345"/>
    </row>
    <row r="5" spans="1:12" ht="19.5" customHeight="1">
      <c r="A5" s="368"/>
      <c r="B5" s="203" t="s">
        <v>72</v>
      </c>
      <c r="C5" s="346" t="s">
        <v>190</v>
      </c>
      <c r="D5" s="347"/>
      <c r="E5" s="203" t="s">
        <v>68</v>
      </c>
      <c r="F5" s="204" t="s">
        <v>192</v>
      </c>
      <c r="G5" s="203" t="s">
        <v>80</v>
      </c>
      <c r="H5" s="205">
        <v>750000.34</v>
      </c>
      <c r="I5" s="348" t="s">
        <v>96</v>
      </c>
      <c r="J5" s="350" t="s">
        <v>194</v>
      </c>
      <c r="K5" s="351"/>
      <c r="L5" s="352"/>
    </row>
    <row r="6" spans="1:12" ht="19.5" customHeight="1" thickBot="1">
      <c r="A6" s="369"/>
      <c r="B6" s="206" t="s">
        <v>94</v>
      </c>
      <c r="C6" s="355" t="s">
        <v>191</v>
      </c>
      <c r="D6" s="356"/>
      <c r="E6" s="206" t="s">
        <v>79</v>
      </c>
      <c r="F6" s="207" t="s">
        <v>193</v>
      </c>
      <c r="G6" s="208" t="s">
        <v>81</v>
      </c>
      <c r="H6" s="209"/>
      <c r="I6" s="349"/>
      <c r="J6" s="353"/>
      <c r="K6" s="353"/>
      <c r="L6" s="354"/>
    </row>
    <row r="7" spans="1:12" ht="10.5" customHeight="1" thickBot="1">
      <c r="A7" s="210"/>
      <c r="B7" s="211"/>
      <c r="C7" s="212"/>
      <c r="D7" s="213"/>
      <c r="E7" s="211"/>
      <c r="F7" s="214"/>
      <c r="G7" s="215"/>
      <c r="H7" s="215"/>
      <c r="I7" s="215"/>
      <c r="J7" s="215"/>
      <c r="K7" s="215"/>
      <c r="L7" s="216"/>
    </row>
    <row r="8" spans="1:12" ht="19.5" customHeight="1">
      <c r="A8" s="339" t="s">
        <v>83</v>
      </c>
      <c r="B8" s="217" t="s">
        <v>73</v>
      </c>
      <c r="C8" s="342"/>
      <c r="D8" s="343"/>
      <c r="E8" s="199" t="s">
        <v>70</v>
      </c>
      <c r="F8" s="200"/>
      <c r="G8" s="199" t="s">
        <v>78</v>
      </c>
      <c r="H8" s="200"/>
      <c r="I8" s="202" t="s">
        <v>117</v>
      </c>
      <c r="J8" s="344"/>
      <c r="K8" s="344"/>
      <c r="L8" s="345"/>
    </row>
    <row r="9" spans="1:14" ht="19.5" customHeight="1">
      <c r="A9" s="340"/>
      <c r="B9" s="218" t="s">
        <v>72</v>
      </c>
      <c r="C9" s="346"/>
      <c r="D9" s="347"/>
      <c r="E9" s="203" t="s">
        <v>68</v>
      </c>
      <c r="F9" s="204"/>
      <c r="G9" s="203" t="s">
        <v>80</v>
      </c>
      <c r="H9" s="219"/>
      <c r="I9" s="348" t="s">
        <v>96</v>
      </c>
      <c r="J9" s="350"/>
      <c r="K9" s="351"/>
      <c r="L9" s="352"/>
      <c r="N9" s="220"/>
    </row>
    <row r="10" spans="1:12" ht="19.5" customHeight="1" thickBot="1">
      <c r="A10" s="341"/>
      <c r="B10" s="221" t="s">
        <v>94</v>
      </c>
      <c r="C10" s="355"/>
      <c r="D10" s="356"/>
      <c r="E10" s="206" t="s">
        <v>79</v>
      </c>
      <c r="F10" s="207"/>
      <c r="G10" s="208" t="s">
        <v>81</v>
      </c>
      <c r="H10" s="207"/>
      <c r="I10" s="349"/>
      <c r="J10" s="353"/>
      <c r="K10" s="353"/>
      <c r="L10" s="354"/>
    </row>
    <row r="11" spans="1:12" ht="10.5" customHeight="1" thickBot="1">
      <c r="A11" s="197"/>
      <c r="B11" s="211"/>
      <c r="C11" s="212"/>
      <c r="D11" s="213"/>
      <c r="E11" s="211"/>
      <c r="F11" s="214"/>
      <c r="G11" s="215"/>
      <c r="H11" s="215"/>
      <c r="I11" s="215"/>
      <c r="J11" s="215"/>
      <c r="K11" s="215"/>
      <c r="L11" s="216"/>
    </row>
    <row r="12" spans="1:12" ht="19.5" customHeight="1">
      <c r="A12" s="339" t="s">
        <v>84</v>
      </c>
      <c r="B12" s="217" t="s">
        <v>73</v>
      </c>
      <c r="C12" s="342"/>
      <c r="D12" s="343"/>
      <c r="E12" s="199" t="s">
        <v>70</v>
      </c>
      <c r="F12" s="200"/>
      <c r="G12" s="199" t="s">
        <v>78</v>
      </c>
      <c r="H12" s="200" t="s">
        <v>97</v>
      </c>
      <c r="I12" s="202" t="s">
        <v>117</v>
      </c>
      <c r="J12" s="344"/>
      <c r="K12" s="344"/>
      <c r="L12" s="345"/>
    </row>
    <row r="13" spans="1:12" ht="19.5" customHeight="1">
      <c r="A13" s="340"/>
      <c r="B13" s="218" t="s">
        <v>72</v>
      </c>
      <c r="C13" s="346"/>
      <c r="D13" s="347"/>
      <c r="E13" s="203" t="s">
        <v>68</v>
      </c>
      <c r="F13" s="204"/>
      <c r="G13" s="203" t="s">
        <v>80</v>
      </c>
      <c r="H13" s="219"/>
      <c r="I13" s="348" t="s">
        <v>96</v>
      </c>
      <c r="J13" s="350"/>
      <c r="K13" s="351"/>
      <c r="L13" s="352"/>
    </row>
    <row r="14" spans="1:12" ht="19.5" customHeight="1" thickBot="1">
      <c r="A14" s="357"/>
      <c r="B14" s="222" t="s">
        <v>94</v>
      </c>
      <c r="C14" s="358"/>
      <c r="D14" s="359"/>
      <c r="E14" s="223" t="s">
        <v>79</v>
      </c>
      <c r="F14" s="224"/>
      <c r="G14" s="225" t="s">
        <v>81</v>
      </c>
      <c r="H14" s="224"/>
      <c r="I14" s="349"/>
      <c r="J14" s="353"/>
      <c r="K14" s="353"/>
      <c r="L14" s="354"/>
    </row>
    <row r="15" spans="1:12" ht="30" customHeight="1" thickBot="1">
      <c r="A15" s="79"/>
      <c r="B15" s="478" t="s">
        <v>218</v>
      </c>
      <c r="C15" s="479"/>
      <c r="D15" s="480"/>
      <c r="E15" s="80"/>
      <c r="F15" s="83"/>
      <c r="G15" s="84"/>
      <c r="H15" s="84"/>
      <c r="I15" s="84"/>
      <c r="J15" s="84"/>
      <c r="K15" s="84"/>
      <c r="L15" s="85"/>
    </row>
    <row r="16" spans="1:12" ht="21.75" customHeight="1" thickBot="1">
      <c r="A16" s="118"/>
      <c r="B16" s="104" t="s">
        <v>140</v>
      </c>
      <c r="C16" s="87"/>
      <c r="D16" s="88"/>
      <c r="E16" s="86"/>
      <c r="F16" s="89"/>
      <c r="G16" s="90"/>
      <c r="H16" s="90"/>
      <c r="I16" s="337" t="s">
        <v>119</v>
      </c>
      <c r="J16" s="338"/>
      <c r="K16" s="318">
        <f>H5+H9+H13</f>
        <v>750000.34</v>
      </c>
      <c r="L16" s="319"/>
    </row>
    <row r="17" spans="1:13" ht="18.75" customHeight="1" thickBot="1">
      <c r="A17" s="91"/>
      <c r="B17" s="92"/>
      <c r="C17" s="93"/>
      <c r="D17" s="94"/>
      <c r="E17" s="92"/>
      <c r="F17" s="95"/>
      <c r="G17" s="96"/>
      <c r="H17" s="96"/>
      <c r="I17" s="96"/>
      <c r="J17" s="96"/>
      <c r="K17" s="96"/>
      <c r="L17" s="97"/>
      <c r="M17" s="226"/>
    </row>
    <row r="18" spans="1:12" ht="22.5" customHeight="1" thickBot="1">
      <c r="A18" s="320" t="s">
        <v>98</v>
      </c>
      <c r="B18" s="321"/>
      <c r="C18" s="321"/>
      <c r="D18" s="321"/>
      <c r="E18" s="321"/>
      <c r="F18" s="321"/>
      <c r="G18" s="321"/>
      <c r="H18" s="321"/>
      <c r="I18" s="321"/>
      <c r="J18" s="321"/>
      <c r="K18" s="321"/>
      <c r="L18" s="322"/>
    </row>
    <row r="19" spans="1:14" ht="16.5" thickBot="1">
      <c r="A19" s="323"/>
      <c r="B19" s="324"/>
      <c r="C19" s="324"/>
      <c r="D19" s="324"/>
      <c r="E19" s="324"/>
      <c r="F19" s="324"/>
      <c r="G19" s="324"/>
      <c r="H19" s="325"/>
      <c r="I19" s="325"/>
      <c r="J19" s="325"/>
      <c r="K19" s="325"/>
      <c r="L19" s="326"/>
      <c r="N19" s="227"/>
    </row>
    <row r="20" spans="1:12" ht="15.75" customHeight="1">
      <c r="A20" s="107"/>
      <c r="B20" s="327" t="s">
        <v>52</v>
      </c>
      <c r="C20" s="329" t="s">
        <v>53</v>
      </c>
      <c r="D20" s="312" t="s">
        <v>118</v>
      </c>
      <c r="E20" s="312" t="s">
        <v>93</v>
      </c>
      <c r="F20" s="329" t="s">
        <v>137</v>
      </c>
      <c r="G20" s="312" t="s">
        <v>136</v>
      </c>
      <c r="H20" s="310" t="s">
        <v>95</v>
      </c>
      <c r="I20" s="312" t="s">
        <v>75</v>
      </c>
      <c r="J20" s="312" t="s">
        <v>74</v>
      </c>
      <c r="K20" s="314" t="s">
        <v>76</v>
      </c>
      <c r="L20" s="316" t="s">
        <v>132</v>
      </c>
    </row>
    <row r="21" spans="1:12" ht="16.5" thickBot="1">
      <c r="A21" s="77"/>
      <c r="B21" s="328"/>
      <c r="C21" s="330"/>
      <c r="D21" s="313"/>
      <c r="E21" s="313"/>
      <c r="F21" s="330"/>
      <c r="G21" s="313"/>
      <c r="H21" s="311"/>
      <c r="I21" s="313"/>
      <c r="J21" s="313"/>
      <c r="K21" s="315"/>
      <c r="L21" s="317"/>
    </row>
    <row r="22" spans="1:12" ht="15.75" customHeight="1">
      <c r="A22" s="331" t="s">
        <v>85</v>
      </c>
      <c r="B22" s="477" t="s">
        <v>195</v>
      </c>
      <c r="C22" s="229" t="s">
        <v>197</v>
      </c>
      <c r="D22" s="334" t="s">
        <v>211</v>
      </c>
      <c r="E22" s="273" t="s">
        <v>63</v>
      </c>
      <c r="F22" s="230" t="s">
        <v>200</v>
      </c>
      <c r="G22" s="275">
        <v>705064.89</v>
      </c>
      <c r="H22" s="260"/>
      <c r="I22" s="286"/>
      <c r="J22" s="286"/>
      <c r="K22" s="262">
        <f>I22+J22</f>
        <v>0</v>
      </c>
      <c r="L22" s="289">
        <f>IF(H22=0,G22-K22,H22-K22)</f>
        <v>705064.89</v>
      </c>
    </row>
    <row r="23" spans="1:12" ht="15.75">
      <c r="A23" s="332"/>
      <c r="B23" s="257" t="s">
        <v>196</v>
      </c>
      <c r="C23" s="232" t="s">
        <v>199</v>
      </c>
      <c r="D23" s="335"/>
      <c r="E23" s="336"/>
      <c r="F23" s="233" t="s">
        <v>116</v>
      </c>
      <c r="G23" s="276"/>
      <c r="H23" s="293"/>
      <c r="I23" s="287"/>
      <c r="J23" s="287"/>
      <c r="K23" s="306"/>
      <c r="L23" s="307"/>
    </row>
    <row r="24" spans="1:12" ht="15.75">
      <c r="A24" s="332"/>
      <c r="B24" s="258" t="s">
        <v>62</v>
      </c>
      <c r="C24" s="232" t="s">
        <v>198</v>
      </c>
      <c r="D24" s="308">
        <v>43855</v>
      </c>
      <c r="E24" s="300" t="s">
        <v>214</v>
      </c>
      <c r="F24" s="233" t="s">
        <v>116</v>
      </c>
      <c r="G24" s="276"/>
      <c r="H24" s="293"/>
      <c r="I24" s="287"/>
      <c r="J24" s="287"/>
      <c r="K24" s="306"/>
      <c r="L24" s="307"/>
    </row>
    <row r="25" spans="1:14" ht="16.5" thickBot="1">
      <c r="A25" s="333"/>
      <c r="B25" s="246"/>
      <c r="C25" s="234"/>
      <c r="D25" s="309"/>
      <c r="E25" s="301"/>
      <c r="F25" s="233" t="s">
        <v>116</v>
      </c>
      <c r="G25" s="127">
        <f>G22/G54</f>
        <v>0.9400860938276375</v>
      </c>
      <c r="H25" s="178" t="e">
        <f>H22/H54</f>
        <v>#DIV/0!</v>
      </c>
      <c r="I25" s="184">
        <f>IF($H22=0,I22/$G22,I22/$H22)</f>
        <v>0</v>
      </c>
      <c r="J25" s="184">
        <f>IF($H22=0,J22/$G22,J22/$H22)</f>
        <v>0</v>
      </c>
      <c r="K25" s="185">
        <f>IF($H22=0,K22/$G22,K22/$H22)</f>
        <v>0</v>
      </c>
      <c r="L25" s="186">
        <f>IF($H22=0,L22/$G22,L22/$H22)</f>
        <v>1</v>
      </c>
      <c r="N25" s="227"/>
    </row>
    <row r="26" spans="1:12" ht="15.75">
      <c r="A26" s="270" t="s">
        <v>86</v>
      </c>
      <c r="B26" s="259" t="s">
        <v>201</v>
      </c>
      <c r="C26" s="235" t="s">
        <v>204</v>
      </c>
      <c r="D26" s="304" t="s">
        <v>212</v>
      </c>
      <c r="E26" s="273" t="s">
        <v>63</v>
      </c>
      <c r="F26" s="236" t="s">
        <v>210</v>
      </c>
      <c r="G26" s="275">
        <v>25120.23</v>
      </c>
      <c r="H26" s="260"/>
      <c r="I26" s="286"/>
      <c r="J26" s="286"/>
      <c r="K26" s="262">
        <f>I26+J26</f>
        <v>0</v>
      </c>
      <c r="L26" s="289">
        <f>IF(H26=0,G26-K26,H26-K26)</f>
        <v>25120.23</v>
      </c>
    </row>
    <row r="27" spans="1:12" ht="15.75">
      <c r="A27" s="271"/>
      <c r="B27" s="258" t="s">
        <v>202</v>
      </c>
      <c r="C27" s="237"/>
      <c r="D27" s="305"/>
      <c r="E27" s="274"/>
      <c r="F27" s="233" t="s">
        <v>209</v>
      </c>
      <c r="G27" s="276"/>
      <c r="H27" s="293"/>
      <c r="I27" s="287"/>
      <c r="J27" s="287"/>
      <c r="K27" s="288"/>
      <c r="L27" s="290"/>
    </row>
    <row r="28" spans="1:14" ht="15.75">
      <c r="A28" s="271"/>
      <c r="B28" s="258" t="s">
        <v>203</v>
      </c>
      <c r="C28" s="238"/>
      <c r="D28" s="294">
        <v>43553</v>
      </c>
      <c r="E28" s="296" t="s">
        <v>215</v>
      </c>
      <c r="F28" s="233" t="s">
        <v>116</v>
      </c>
      <c r="G28" s="276"/>
      <c r="H28" s="293"/>
      <c r="I28" s="287"/>
      <c r="J28" s="287"/>
      <c r="K28" s="288"/>
      <c r="L28" s="290"/>
      <c r="N28" s="239"/>
    </row>
    <row r="29" spans="1:12" ht="16.5" thickBot="1">
      <c r="A29" s="279"/>
      <c r="B29" s="240"/>
      <c r="C29" s="241"/>
      <c r="D29" s="295"/>
      <c r="E29" s="297"/>
      <c r="F29" s="242" t="s">
        <v>116</v>
      </c>
      <c r="G29" s="182">
        <f>G26/G54</f>
        <v>0.033493624816223415</v>
      </c>
      <c r="H29" s="179" t="e">
        <f>H26/H54</f>
        <v>#DIV/0!</v>
      </c>
      <c r="I29" s="187">
        <f>IF($H26=0,I26/$G26,I26/$H26)</f>
        <v>0</v>
      </c>
      <c r="J29" s="187">
        <f>IF($H26=0,J26/$G26,J26/$H26)</f>
        <v>0</v>
      </c>
      <c r="K29" s="188">
        <f>IF($H26=0,K26/$G26,K26/$H26)</f>
        <v>0</v>
      </c>
      <c r="L29" s="186">
        <f>IF($H26=0,L26/$G26,L26/$H26)</f>
        <v>1</v>
      </c>
    </row>
    <row r="30" spans="1:12" ht="15.75">
      <c r="A30" s="283" t="s">
        <v>87</v>
      </c>
      <c r="B30" s="115" t="s">
        <v>205</v>
      </c>
      <c r="C30" s="238" t="s">
        <v>208</v>
      </c>
      <c r="D30" s="302" t="s">
        <v>213</v>
      </c>
      <c r="E30" s="274" t="s">
        <v>61</v>
      </c>
      <c r="F30" s="236" t="s">
        <v>210</v>
      </c>
      <c r="G30" s="285">
        <v>19815.22</v>
      </c>
      <c r="H30" s="277"/>
      <c r="I30" s="298"/>
      <c r="J30" s="298"/>
      <c r="K30" s="280">
        <f>I30+J30</f>
        <v>0</v>
      </c>
      <c r="L30" s="289">
        <f>IF(H30=0,G30-K30,H30-K30)</f>
        <v>19815.22</v>
      </c>
    </row>
    <row r="31" spans="1:12" ht="15.75">
      <c r="A31" s="271"/>
      <c r="B31" s="258" t="s">
        <v>206</v>
      </c>
      <c r="C31" s="237"/>
      <c r="D31" s="303"/>
      <c r="E31" s="274"/>
      <c r="F31" s="233" t="s">
        <v>209</v>
      </c>
      <c r="G31" s="276"/>
      <c r="H31" s="293"/>
      <c r="I31" s="287"/>
      <c r="J31" s="287"/>
      <c r="K31" s="288"/>
      <c r="L31" s="290"/>
    </row>
    <row r="32" spans="1:12" ht="15.75">
      <c r="A32" s="271"/>
      <c r="B32" s="258" t="s">
        <v>207</v>
      </c>
      <c r="C32" s="244"/>
      <c r="D32" s="294">
        <v>43603</v>
      </c>
      <c r="E32" s="300" t="s">
        <v>216</v>
      </c>
      <c r="F32" s="233" t="s">
        <v>116</v>
      </c>
      <c r="G32" s="276"/>
      <c r="H32" s="293"/>
      <c r="I32" s="287"/>
      <c r="J32" s="287"/>
      <c r="K32" s="288"/>
      <c r="L32" s="290"/>
    </row>
    <row r="33" spans="1:12" ht="16.5" thickBot="1">
      <c r="A33" s="271"/>
      <c r="B33" s="231"/>
      <c r="C33" s="238"/>
      <c r="D33" s="299"/>
      <c r="E33" s="301"/>
      <c r="F33" s="233" t="s">
        <v>116</v>
      </c>
      <c r="G33" s="127">
        <f>G30/G54</f>
        <v>0.026420281356139122</v>
      </c>
      <c r="H33" s="178" t="e">
        <f>H30/H54</f>
        <v>#DIV/0!</v>
      </c>
      <c r="I33" s="184">
        <f>IF($H30=0,I30/$G30,I30/$H30)</f>
        <v>0</v>
      </c>
      <c r="J33" s="184">
        <f>IF($H30=0,J30/$G30,J30/$H30)</f>
        <v>0</v>
      </c>
      <c r="K33" s="185">
        <f>IF($H30=0,K30/$G30,K30/$H30)</f>
        <v>0</v>
      </c>
      <c r="L33" s="189">
        <f>IF($H30=0,L30/$G30,L30/$H30)</f>
        <v>1</v>
      </c>
    </row>
    <row r="34" spans="1:12" ht="15.75">
      <c r="A34" s="270" t="s">
        <v>88</v>
      </c>
      <c r="B34" s="228"/>
      <c r="C34" s="235"/>
      <c r="D34" s="272"/>
      <c r="E34" s="273"/>
      <c r="F34" s="230" t="s">
        <v>116</v>
      </c>
      <c r="G34" s="275"/>
      <c r="H34" s="260"/>
      <c r="I34" s="286"/>
      <c r="J34" s="286"/>
      <c r="K34" s="262">
        <f>I34+J34</f>
        <v>0</v>
      </c>
      <c r="L34" s="289">
        <f>IF(H34=0,G34-K34,H34-K34)</f>
        <v>0</v>
      </c>
    </row>
    <row r="35" spans="1:12" ht="15.75">
      <c r="A35" s="271"/>
      <c r="B35" s="231"/>
      <c r="C35" s="237"/>
      <c r="D35" s="269"/>
      <c r="E35" s="274"/>
      <c r="F35" s="233" t="s">
        <v>116</v>
      </c>
      <c r="G35" s="276"/>
      <c r="H35" s="293"/>
      <c r="I35" s="287"/>
      <c r="J35" s="287"/>
      <c r="K35" s="288"/>
      <c r="L35" s="290"/>
    </row>
    <row r="36" spans="1:12" ht="15.75">
      <c r="A36" s="271"/>
      <c r="B36" s="231"/>
      <c r="C36" s="238"/>
      <c r="D36" s="266"/>
      <c r="E36" s="291"/>
      <c r="F36" s="233" t="s">
        <v>116</v>
      </c>
      <c r="G36" s="276"/>
      <c r="H36" s="293"/>
      <c r="I36" s="287"/>
      <c r="J36" s="287"/>
      <c r="K36" s="288"/>
      <c r="L36" s="290"/>
    </row>
    <row r="37" spans="1:12" ht="16.5" thickBot="1">
      <c r="A37" s="279"/>
      <c r="B37" s="240"/>
      <c r="C37" s="241"/>
      <c r="D37" s="282"/>
      <c r="E37" s="282"/>
      <c r="F37" s="242" t="s">
        <v>116</v>
      </c>
      <c r="G37" s="182">
        <f>G34/G54</f>
        <v>0</v>
      </c>
      <c r="H37" s="179" t="e">
        <f>H34/H54</f>
        <v>#DIV/0!</v>
      </c>
      <c r="I37" s="187" t="e">
        <f>IF($H34=0,I34/$G34,I34/$H34)</f>
        <v>#DIV/0!</v>
      </c>
      <c r="J37" s="187" t="e">
        <f>IF($H34=0,J34/$G34,J34/$H34)</f>
        <v>#DIV/0!</v>
      </c>
      <c r="K37" s="188" t="e">
        <f>IF($H34=0,K34/$G34,K34/$H34)</f>
        <v>#DIV/0!</v>
      </c>
      <c r="L37" s="186" t="e">
        <f>IF($H34=0,L34/$G34,L34/$H34)</f>
        <v>#DIV/0!</v>
      </c>
    </row>
    <row r="38" spans="1:12" ht="15.75">
      <c r="A38" s="283" t="s">
        <v>89</v>
      </c>
      <c r="B38" s="243"/>
      <c r="C38" s="235"/>
      <c r="D38" s="272"/>
      <c r="E38" s="273"/>
      <c r="F38" s="236" t="s">
        <v>116</v>
      </c>
      <c r="G38" s="275"/>
      <c r="H38" s="260"/>
      <c r="I38" s="286"/>
      <c r="J38" s="286"/>
      <c r="K38" s="262">
        <f>I38+J38</f>
        <v>0</v>
      </c>
      <c r="L38" s="289">
        <f>IF(H38=0,G38-K38,H38-K38)</f>
        <v>0</v>
      </c>
    </row>
    <row r="39" spans="1:13" ht="15.75">
      <c r="A39" s="271"/>
      <c r="B39" s="231"/>
      <c r="C39" s="237"/>
      <c r="D39" s="269"/>
      <c r="E39" s="274"/>
      <c r="F39" s="233" t="s">
        <v>116</v>
      </c>
      <c r="G39" s="276"/>
      <c r="H39" s="293"/>
      <c r="I39" s="287"/>
      <c r="J39" s="287"/>
      <c r="K39" s="288"/>
      <c r="L39" s="290"/>
      <c r="M39" s="245"/>
    </row>
    <row r="40" spans="1:12" ht="15.75">
      <c r="A40" s="271"/>
      <c r="B40" s="231"/>
      <c r="C40" s="238"/>
      <c r="D40" s="266"/>
      <c r="E40" s="292"/>
      <c r="F40" s="233" t="s">
        <v>116</v>
      </c>
      <c r="G40" s="276"/>
      <c r="H40" s="293"/>
      <c r="I40" s="287"/>
      <c r="J40" s="287"/>
      <c r="K40" s="288"/>
      <c r="L40" s="290"/>
    </row>
    <row r="41" spans="1:12" ht="16.5" thickBot="1">
      <c r="A41" s="279"/>
      <c r="B41" s="231"/>
      <c r="C41" s="241"/>
      <c r="D41" s="282"/>
      <c r="E41" s="282"/>
      <c r="F41" s="242" t="s">
        <v>116</v>
      </c>
      <c r="G41" s="182">
        <f>G38/G54</f>
        <v>0</v>
      </c>
      <c r="H41" s="179" t="e">
        <f>H38/H54</f>
        <v>#DIV/0!</v>
      </c>
      <c r="I41" s="187" t="e">
        <f>IF($H38=0,I38/$G38,I38/$H38)</f>
        <v>#DIV/0!</v>
      </c>
      <c r="J41" s="187" t="e">
        <f>IF($H38=0,J38/$G38,J38/$H38)</f>
        <v>#DIV/0!</v>
      </c>
      <c r="K41" s="188" t="e">
        <f>IF($H38=0,K38/$G38,K38/$H38)</f>
        <v>#DIV/0!</v>
      </c>
      <c r="L41" s="186" t="e">
        <f>IF($H38=0,L38/$G38,L38/$H38)</f>
        <v>#DIV/0!</v>
      </c>
    </row>
    <row r="42" spans="1:12" ht="15.75" customHeight="1">
      <c r="A42" s="283" t="s">
        <v>90</v>
      </c>
      <c r="B42" s="228"/>
      <c r="C42" s="238"/>
      <c r="D42" s="284"/>
      <c r="E42" s="274"/>
      <c r="F42" s="233" t="s">
        <v>116</v>
      </c>
      <c r="G42" s="285">
        <v>0</v>
      </c>
      <c r="H42" s="277"/>
      <c r="I42" s="277"/>
      <c r="J42" s="277"/>
      <c r="K42" s="280">
        <f>I42+J42</f>
        <v>0</v>
      </c>
      <c r="L42" s="281">
        <f>IF(H42=0,G42-K42,H42-K42)</f>
        <v>0</v>
      </c>
    </row>
    <row r="43" spans="1:12" ht="15.75" customHeight="1">
      <c r="A43" s="271"/>
      <c r="B43" s="231"/>
      <c r="C43" s="238"/>
      <c r="D43" s="269"/>
      <c r="E43" s="274"/>
      <c r="F43" s="233" t="s">
        <v>116</v>
      </c>
      <c r="G43" s="276"/>
      <c r="H43" s="261"/>
      <c r="I43" s="261"/>
      <c r="J43" s="261"/>
      <c r="K43" s="263"/>
      <c r="L43" s="265"/>
    </row>
    <row r="44" spans="1:12" ht="15.75" customHeight="1">
      <c r="A44" s="271"/>
      <c r="B44" s="231"/>
      <c r="C44" s="244"/>
      <c r="D44" s="266"/>
      <c r="E44" s="268"/>
      <c r="F44" s="233" t="s">
        <v>116</v>
      </c>
      <c r="G44" s="276"/>
      <c r="H44" s="261"/>
      <c r="I44" s="261"/>
      <c r="J44" s="261"/>
      <c r="K44" s="263"/>
      <c r="L44" s="265"/>
    </row>
    <row r="45" spans="1:12" ht="16.5" customHeight="1" thickBot="1">
      <c r="A45" s="271"/>
      <c r="B45" s="240"/>
      <c r="C45" s="241"/>
      <c r="D45" s="282"/>
      <c r="E45" s="278"/>
      <c r="F45" s="247" t="s">
        <v>116</v>
      </c>
      <c r="G45" s="183">
        <f>G42/G54</f>
        <v>0</v>
      </c>
      <c r="H45" s="179" t="e">
        <f>H42/H54</f>
        <v>#DIV/0!</v>
      </c>
      <c r="I45" s="190" t="e">
        <f>IF($H42=0,I42/$G42,I42/$H42)</f>
        <v>#DIV/0!</v>
      </c>
      <c r="J45" s="190" t="e">
        <f>IF($H42=0,J42/$G42,J42/$H42)</f>
        <v>#DIV/0!</v>
      </c>
      <c r="K45" s="191" t="e">
        <f>IF($H42=0,K42/$G42,K42/$H42)</f>
        <v>#DIV/0!</v>
      </c>
      <c r="L45" s="192" t="e">
        <f>IF($H42=0,L42/$G42,L42/$H42)</f>
        <v>#DIV/0!</v>
      </c>
    </row>
    <row r="46" spans="1:12" ht="15.75" customHeight="1">
      <c r="A46" s="270" t="s">
        <v>91</v>
      </c>
      <c r="B46" s="228"/>
      <c r="C46" s="235"/>
      <c r="D46" s="272"/>
      <c r="E46" s="273"/>
      <c r="F46" s="236" t="s">
        <v>116</v>
      </c>
      <c r="G46" s="275">
        <v>0</v>
      </c>
      <c r="H46" s="260"/>
      <c r="I46" s="260"/>
      <c r="J46" s="260"/>
      <c r="K46" s="262">
        <f>I46+J46</f>
        <v>0</v>
      </c>
      <c r="L46" s="264">
        <f>IF(H46=0,G46-K46,H46-K46)</f>
        <v>0</v>
      </c>
    </row>
    <row r="47" spans="1:12" ht="15.75" customHeight="1">
      <c r="A47" s="271"/>
      <c r="B47" s="231"/>
      <c r="C47" s="238"/>
      <c r="D47" s="269"/>
      <c r="E47" s="274"/>
      <c r="F47" s="233" t="s">
        <v>116</v>
      </c>
      <c r="G47" s="276"/>
      <c r="H47" s="261"/>
      <c r="I47" s="261"/>
      <c r="J47" s="261"/>
      <c r="K47" s="263"/>
      <c r="L47" s="265"/>
    </row>
    <row r="48" spans="1:12" ht="15.75" customHeight="1">
      <c r="A48" s="271"/>
      <c r="B48" s="231"/>
      <c r="C48" s="238"/>
      <c r="D48" s="266"/>
      <c r="E48" s="268"/>
      <c r="F48" s="233" t="s">
        <v>116</v>
      </c>
      <c r="G48" s="276"/>
      <c r="H48" s="261"/>
      <c r="I48" s="261"/>
      <c r="J48" s="261"/>
      <c r="K48" s="263"/>
      <c r="L48" s="265"/>
    </row>
    <row r="49" spans="1:12" ht="16.5" customHeight="1" thickBot="1">
      <c r="A49" s="279"/>
      <c r="B49" s="240"/>
      <c r="C49" s="241"/>
      <c r="D49" s="282"/>
      <c r="E49" s="278"/>
      <c r="F49" s="242" t="s">
        <v>116</v>
      </c>
      <c r="G49" s="183">
        <f>G46/G54</f>
        <v>0</v>
      </c>
      <c r="H49" s="179" t="e">
        <f>H46/H54</f>
        <v>#DIV/0!</v>
      </c>
      <c r="I49" s="190" t="e">
        <f>IF($H46=0,I46/$G46,I46/$H46)</f>
        <v>#DIV/0!</v>
      </c>
      <c r="J49" s="190" t="e">
        <f>IF($H46=0,J46/$G46,J46/$H46)</f>
        <v>#DIV/0!</v>
      </c>
      <c r="K49" s="191" t="e">
        <f>IF($H46=0,K46/$G46,K46/$H46)</f>
        <v>#DIV/0!</v>
      </c>
      <c r="L49" s="192" t="e">
        <f>IF($H46=0,L46/$G46,L46/$H46)</f>
        <v>#DIV/0!</v>
      </c>
    </row>
    <row r="50" spans="1:12" ht="15.75" customHeight="1">
      <c r="A50" s="270" t="s">
        <v>92</v>
      </c>
      <c r="B50" s="228"/>
      <c r="C50" s="235"/>
      <c r="D50" s="272"/>
      <c r="E50" s="273"/>
      <c r="F50" s="236" t="s">
        <v>116</v>
      </c>
      <c r="G50" s="275">
        <v>0</v>
      </c>
      <c r="H50" s="260"/>
      <c r="I50" s="260"/>
      <c r="J50" s="260"/>
      <c r="K50" s="262">
        <f>I50+J50</f>
        <v>0</v>
      </c>
      <c r="L50" s="264">
        <f>IF(H50=0,G50-K50,H50-K50)</f>
        <v>0</v>
      </c>
    </row>
    <row r="51" spans="1:12" ht="15.75" customHeight="1">
      <c r="A51" s="271"/>
      <c r="B51" s="231"/>
      <c r="C51" s="238"/>
      <c r="D51" s="269"/>
      <c r="E51" s="274"/>
      <c r="F51" s="233" t="s">
        <v>116</v>
      </c>
      <c r="G51" s="276"/>
      <c r="H51" s="261"/>
      <c r="I51" s="261"/>
      <c r="J51" s="261"/>
      <c r="K51" s="263"/>
      <c r="L51" s="265"/>
    </row>
    <row r="52" spans="1:12" ht="15.75" customHeight="1">
      <c r="A52" s="271"/>
      <c r="B52" s="231"/>
      <c r="C52" s="244"/>
      <c r="D52" s="266"/>
      <c r="E52" s="268"/>
      <c r="F52" s="233" t="s">
        <v>116</v>
      </c>
      <c r="G52" s="276"/>
      <c r="H52" s="261"/>
      <c r="I52" s="261"/>
      <c r="J52" s="261"/>
      <c r="K52" s="263"/>
      <c r="L52" s="265"/>
    </row>
    <row r="53" spans="1:12" ht="16.5" customHeight="1" thickBot="1">
      <c r="A53" s="271"/>
      <c r="B53" s="231"/>
      <c r="C53" s="238"/>
      <c r="D53" s="267"/>
      <c r="E53" s="269"/>
      <c r="F53" s="247" t="s">
        <v>116</v>
      </c>
      <c r="G53" s="183">
        <f>G50/G54</f>
        <v>0</v>
      </c>
      <c r="H53" s="179" t="e">
        <f>H50/H54</f>
        <v>#DIV/0!</v>
      </c>
      <c r="I53" s="190" t="e">
        <f>IF($H50=0,I50/$G50,I50/$H50)</f>
        <v>#DIV/0!</v>
      </c>
      <c r="J53" s="190" t="e">
        <f>IF($H50=0,J50/$G50,J50/$H50)</f>
        <v>#DIV/0!</v>
      </c>
      <c r="K53" s="190" t="e">
        <f>IF($H50=0,K50/$G50,K50/$H50)</f>
        <v>#DIV/0!</v>
      </c>
      <c r="L53" s="192" t="e">
        <f>IF($H50=0,L50/$G50,L50/$H50)</f>
        <v>#DIV/0!</v>
      </c>
    </row>
    <row r="54" spans="1:12" ht="31.5" customHeight="1">
      <c r="A54" s="107"/>
      <c r="B54" s="255" t="s">
        <v>188</v>
      </c>
      <c r="C54" s="256"/>
      <c r="D54" s="250"/>
      <c r="E54" s="85"/>
      <c r="F54" s="144" t="s">
        <v>77</v>
      </c>
      <c r="G54" s="113">
        <f aca="true" t="shared" si="0" ref="G54:L54">G22+G26+G30+G34+G38+G42+G46+G50</f>
        <v>750000.34</v>
      </c>
      <c r="H54" s="180">
        <f t="shared" si="0"/>
        <v>0</v>
      </c>
      <c r="I54" s="180">
        <f t="shared" si="0"/>
        <v>0</v>
      </c>
      <c r="J54" s="180">
        <f t="shared" si="0"/>
        <v>0</v>
      </c>
      <c r="K54" s="180">
        <f t="shared" si="0"/>
        <v>0</v>
      </c>
      <c r="L54" s="181">
        <f t="shared" si="0"/>
        <v>750000.34</v>
      </c>
    </row>
    <row r="55" spans="1:12" ht="24" customHeight="1" thickBot="1">
      <c r="A55" s="78"/>
      <c r="B55" s="253" t="s">
        <v>187</v>
      </c>
      <c r="C55" s="254"/>
      <c r="D55" s="249"/>
      <c r="E55" s="97"/>
      <c r="F55" s="145" t="s">
        <v>60</v>
      </c>
      <c r="G55" s="193">
        <f>G25+G29+G33+G37+G41+G45+G49+G53</f>
        <v>1</v>
      </c>
      <c r="H55" s="194" t="e">
        <f>H25+H29+H33+H37+H41+H45+H49+H53</f>
        <v>#DIV/0!</v>
      </c>
      <c r="I55" s="194">
        <f>IF($H54=0,I54/$G54,I54/$H54)</f>
        <v>0</v>
      </c>
      <c r="J55" s="194">
        <f>IF($H54=0,J54/$G54,J54/$H54)</f>
        <v>0</v>
      </c>
      <c r="K55" s="194">
        <f>IF($H54=0,K54/$G54,K54/$H54)</f>
        <v>0</v>
      </c>
      <c r="L55" s="195">
        <f>IF($H54=0,L54/$G54,L54/$H54)</f>
        <v>1</v>
      </c>
    </row>
    <row r="56" ht="15.75">
      <c r="H56" s="227"/>
    </row>
    <row r="69" spans="2:256" s="248" customFormat="1" ht="23.25" customHeight="1">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c r="AV69" s="196"/>
      <c r="AW69" s="196"/>
      <c r="AX69" s="196"/>
      <c r="AY69" s="196"/>
      <c r="AZ69" s="196"/>
      <c r="BA69" s="196"/>
      <c r="BB69" s="196"/>
      <c r="BC69" s="196"/>
      <c r="BD69" s="196"/>
      <c r="BE69" s="196"/>
      <c r="BF69" s="196"/>
      <c r="BG69" s="196"/>
      <c r="BH69" s="196"/>
      <c r="BI69" s="196"/>
      <c r="BJ69" s="196"/>
      <c r="BK69" s="196"/>
      <c r="BL69" s="196"/>
      <c r="BM69" s="196"/>
      <c r="BN69" s="196"/>
      <c r="BO69" s="196"/>
      <c r="BP69" s="196"/>
      <c r="BQ69" s="196"/>
      <c r="BR69" s="196"/>
      <c r="BS69" s="196"/>
      <c r="BT69" s="196"/>
      <c r="BU69" s="196"/>
      <c r="BV69" s="196"/>
      <c r="BW69" s="196"/>
      <c r="BX69" s="196"/>
      <c r="BY69" s="196"/>
      <c r="BZ69" s="196"/>
      <c r="CA69" s="196"/>
      <c r="CB69" s="196"/>
      <c r="CC69" s="196"/>
      <c r="CD69" s="196"/>
      <c r="CE69" s="196"/>
      <c r="CF69" s="196"/>
      <c r="CG69" s="196"/>
      <c r="CH69" s="196"/>
      <c r="CI69" s="196"/>
      <c r="CJ69" s="196"/>
      <c r="CK69" s="196"/>
      <c r="CL69" s="196"/>
      <c r="CM69" s="196"/>
      <c r="CN69" s="196"/>
      <c r="CO69" s="196"/>
      <c r="CP69" s="196"/>
      <c r="CQ69" s="196"/>
      <c r="CR69" s="196"/>
      <c r="CS69" s="196"/>
      <c r="CT69" s="196"/>
      <c r="CU69" s="196"/>
      <c r="CV69" s="196"/>
      <c r="CW69" s="196"/>
      <c r="CX69" s="196"/>
      <c r="CY69" s="196"/>
      <c r="CZ69" s="196"/>
      <c r="DA69" s="196"/>
      <c r="DB69" s="196"/>
      <c r="DC69" s="196"/>
      <c r="DD69" s="196"/>
      <c r="DE69" s="196"/>
      <c r="DF69" s="196"/>
      <c r="DG69" s="196"/>
      <c r="DH69" s="196"/>
      <c r="DI69" s="196"/>
      <c r="DJ69" s="196"/>
      <c r="DK69" s="196"/>
      <c r="DL69" s="196"/>
      <c r="DM69" s="196"/>
      <c r="DN69" s="196"/>
      <c r="DO69" s="196"/>
      <c r="DP69" s="196"/>
      <c r="DQ69" s="196"/>
      <c r="DR69" s="196"/>
      <c r="DS69" s="196"/>
      <c r="DT69" s="196"/>
      <c r="DU69" s="196"/>
      <c r="DV69" s="196"/>
      <c r="DW69" s="196"/>
      <c r="DX69" s="196"/>
      <c r="DY69" s="196"/>
      <c r="DZ69" s="196"/>
      <c r="EA69" s="196"/>
      <c r="EB69" s="196"/>
      <c r="EC69" s="196"/>
      <c r="ED69" s="196"/>
      <c r="EE69" s="196"/>
      <c r="EF69" s="196"/>
      <c r="EG69" s="196"/>
      <c r="EH69" s="196"/>
      <c r="EI69" s="196"/>
      <c r="EJ69" s="196"/>
      <c r="EK69" s="196"/>
      <c r="EL69" s="196"/>
      <c r="EM69" s="196"/>
      <c r="EN69" s="196"/>
      <c r="EO69" s="196"/>
      <c r="EP69" s="196"/>
      <c r="EQ69" s="196"/>
      <c r="ER69" s="196"/>
      <c r="ES69" s="196"/>
      <c r="ET69" s="196"/>
      <c r="EU69" s="196"/>
      <c r="EV69" s="196"/>
      <c r="EW69" s="196"/>
      <c r="EX69" s="196"/>
      <c r="EY69" s="196"/>
      <c r="EZ69" s="196"/>
      <c r="FA69" s="196"/>
      <c r="FB69" s="196"/>
      <c r="FC69" s="196"/>
      <c r="FD69" s="196"/>
      <c r="FE69" s="196"/>
      <c r="FF69" s="196"/>
      <c r="FG69" s="196"/>
      <c r="FH69" s="196"/>
      <c r="FI69" s="196"/>
      <c r="FJ69" s="196"/>
      <c r="FK69" s="196"/>
      <c r="FL69" s="196"/>
      <c r="FM69" s="196"/>
      <c r="FN69" s="196"/>
      <c r="FO69" s="196"/>
      <c r="FP69" s="196"/>
      <c r="FQ69" s="196"/>
      <c r="FR69" s="196"/>
      <c r="FS69" s="196"/>
      <c r="FT69" s="196"/>
      <c r="FU69" s="196"/>
      <c r="FV69" s="196"/>
      <c r="FW69" s="196"/>
      <c r="FX69" s="196"/>
      <c r="FY69" s="196"/>
      <c r="FZ69" s="196"/>
      <c r="GA69" s="196"/>
      <c r="GB69" s="196"/>
      <c r="GC69" s="196"/>
      <c r="GD69" s="196"/>
      <c r="GE69" s="196"/>
      <c r="GF69" s="196"/>
      <c r="GG69" s="196"/>
      <c r="GH69" s="196"/>
      <c r="GI69" s="196"/>
      <c r="GJ69" s="196"/>
      <c r="GK69" s="196"/>
      <c r="GL69" s="196"/>
      <c r="GM69" s="196"/>
      <c r="GN69" s="196"/>
      <c r="GO69" s="196"/>
      <c r="GP69" s="196"/>
      <c r="GQ69" s="196"/>
      <c r="GR69" s="196"/>
      <c r="GS69" s="196"/>
      <c r="GT69" s="196"/>
      <c r="GU69" s="196"/>
      <c r="GV69" s="196"/>
      <c r="GW69" s="196"/>
      <c r="GX69" s="196"/>
      <c r="GY69" s="196"/>
      <c r="GZ69" s="196"/>
      <c r="HA69" s="196"/>
      <c r="HB69" s="196"/>
      <c r="HC69" s="196"/>
      <c r="HD69" s="196"/>
      <c r="HE69" s="196"/>
      <c r="HF69" s="196"/>
      <c r="HG69" s="196"/>
      <c r="HH69" s="196"/>
      <c r="HI69" s="196"/>
      <c r="HJ69" s="196"/>
      <c r="HK69" s="196"/>
      <c r="HL69" s="196"/>
      <c r="HM69" s="196"/>
      <c r="HN69" s="196"/>
      <c r="HO69" s="196"/>
      <c r="HP69" s="196"/>
      <c r="HQ69" s="196"/>
      <c r="HR69" s="196"/>
      <c r="HS69" s="196"/>
      <c r="HT69" s="196"/>
      <c r="HU69" s="196"/>
      <c r="HV69" s="196"/>
      <c r="HW69" s="196"/>
      <c r="HX69" s="196"/>
      <c r="HY69" s="196"/>
      <c r="HZ69" s="196"/>
      <c r="IA69" s="196"/>
      <c r="IB69" s="196"/>
      <c r="IC69" s="196"/>
      <c r="ID69" s="196"/>
      <c r="IE69" s="196"/>
      <c r="IF69" s="196"/>
      <c r="IG69" s="196"/>
      <c r="IH69" s="196"/>
      <c r="II69" s="196"/>
      <c r="IJ69" s="196"/>
      <c r="IK69" s="196"/>
      <c r="IL69" s="196"/>
      <c r="IM69" s="196"/>
      <c r="IN69" s="196"/>
      <c r="IO69" s="196"/>
      <c r="IP69" s="196"/>
      <c r="IQ69" s="196"/>
      <c r="IR69" s="196"/>
      <c r="IS69" s="196"/>
      <c r="IT69" s="196"/>
      <c r="IU69" s="196"/>
      <c r="IV69" s="196"/>
    </row>
    <row r="70" spans="2:256" s="248" customFormat="1" ht="21.75" customHeight="1">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c r="AZ70" s="196"/>
      <c r="BA70" s="196"/>
      <c r="BB70" s="196"/>
      <c r="BC70" s="196"/>
      <c r="BD70" s="196"/>
      <c r="BE70" s="196"/>
      <c r="BF70" s="196"/>
      <c r="BG70" s="196"/>
      <c r="BH70" s="196"/>
      <c r="BI70" s="196"/>
      <c r="BJ70" s="196"/>
      <c r="BK70" s="196"/>
      <c r="BL70" s="196"/>
      <c r="BM70" s="196"/>
      <c r="BN70" s="196"/>
      <c r="BO70" s="196"/>
      <c r="BP70" s="196"/>
      <c r="BQ70" s="196"/>
      <c r="BR70" s="196"/>
      <c r="BS70" s="196"/>
      <c r="BT70" s="196"/>
      <c r="BU70" s="196"/>
      <c r="BV70" s="196"/>
      <c r="BW70" s="196"/>
      <c r="BX70" s="196"/>
      <c r="BY70" s="196"/>
      <c r="BZ70" s="196"/>
      <c r="CA70" s="196"/>
      <c r="CB70" s="196"/>
      <c r="CC70" s="196"/>
      <c r="CD70" s="196"/>
      <c r="CE70" s="196"/>
      <c r="CF70" s="196"/>
      <c r="CG70" s="196"/>
      <c r="CH70" s="196"/>
      <c r="CI70" s="196"/>
      <c r="CJ70" s="196"/>
      <c r="CK70" s="196"/>
      <c r="CL70" s="196"/>
      <c r="CM70" s="196"/>
      <c r="CN70" s="196"/>
      <c r="CO70" s="196"/>
      <c r="CP70" s="196"/>
      <c r="CQ70" s="196"/>
      <c r="CR70" s="196"/>
      <c r="CS70" s="196"/>
      <c r="CT70" s="196"/>
      <c r="CU70" s="196"/>
      <c r="CV70" s="196"/>
      <c r="CW70" s="196"/>
      <c r="CX70" s="196"/>
      <c r="CY70" s="196"/>
      <c r="CZ70" s="196"/>
      <c r="DA70" s="196"/>
      <c r="DB70" s="196"/>
      <c r="DC70" s="196"/>
      <c r="DD70" s="196"/>
      <c r="DE70" s="196"/>
      <c r="DF70" s="196"/>
      <c r="DG70" s="196"/>
      <c r="DH70" s="196"/>
      <c r="DI70" s="196"/>
      <c r="DJ70" s="196"/>
      <c r="DK70" s="196"/>
      <c r="DL70" s="196"/>
      <c r="DM70" s="196"/>
      <c r="DN70" s="196"/>
      <c r="DO70" s="196"/>
      <c r="DP70" s="196"/>
      <c r="DQ70" s="196"/>
      <c r="DR70" s="196"/>
      <c r="DS70" s="196"/>
      <c r="DT70" s="196"/>
      <c r="DU70" s="196"/>
      <c r="DV70" s="196"/>
      <c r="DW70" s="196"/>
      <c r="DX70" s="196"/>
      <c r="DY70" s="196"/>
      <c r="DZ70" s="196"/>
      <c r="EA70" s="196"/>
      <c r="EB70" s="196"/>
      <c r="EC70" s="196"/>
      <c r="ED70" s="196"/>
      <c r="EE70" s="196"/>
      <c r="EF70" s="196"/>
      <c r="EG70" s="196"/>
      <c r="EH70" s="196"/>
      <c r="EI70" s="196"/>
      <c r="EJ70" s="196"/>
      <c r="EK70" s="196"/>
      <c r="EL70" s="196"/>
      <c r="EM70" s="196"/>
      <c r="EN70" s="196"/>
      <c r="EO70" s="196"/>
      <c r="EP70" s="196"/>
      <c r="EQ70" s="196"/>
      <c r="ER70" s="196"/>
      <c r="ES70" s="196"/>
      <c r="ET70" s="196"/>
      <c r="EU70" s="196"/>
      <c r="EV70" s="196"/>
      <c r="EW70" s="196"/>
      <c r="EX70" s="196"/>
      <c r="EY70" s="196"/>
      <c r="EZ70" s="196"/>
      <c r="FA70" s="196"/>
      <c r="FB70" s="196"/>
      <c r="FC70" s="196"/>
      <c r="FD70" s="196"/>
      <c r="FE70" s="196"/>
      <c r="FF70" s="196"/>
      <c r="FG70" s="196"/>
      <c r="FH70" s="196"/>
      <c r="FI70" s="196"/>
      <c r="FJ70" s="196"/>
      <c r="FK70" s="196"/>
      <c r="FL70" s="196"/>
      <c r="FM70" s="196"/>
      <c r="FN70" s="196"/>
      <c r="FO70" s="196"/>
      <c r="FP70" s="196"/>
      <c r="FQ70" s="196"/>
      <c r="FR70" s="196"/>
      <c r="FS70" s="196"/>
      <c r="FT70" s="196"/>
      <c r="FU70" s="196"/>
      <c r="FV70" s="196"/>
      <c r="FW70" s="196"/>
      <c r="FX70" s="196"/>
      <c r="FY70" s="196"/>
      <c r="FZ70" s="196"/>
      <c r="GA70" s="196"/>
      <c r="GB70" s="196"/>
      <c r="GC70" s="196"/>
      <c r="GD70" s="196"/>
      <c r="GE70" s="196"/>
      <c r="GF70" s="196"/>
      <c r="GG70" s="196"/>
      <c r="GH70" s="196"/>
      <c r="GI70" s="196"/>
      <c r="GJ70" s="196"/>
      <c r="GK70" s="196"/>
      <c r="GL70" s="196"/>
      <c r="GM70" s="196"/>
      <c r="GN70" s="196"/>
      <c r="GO70" s="196"/>
      <c r="GP70" s="196"/>
      <c r="GQ70" s="196"/>
      <c r="GR70" s="196"/>
      <c r="GS70" s="196"/>
      <c r="GT70" s="196"/>
      <c r="GU70" s="196"/>
      <c r="GV70" s="196"/>
      <c r="GW70" s="196"/>
      <c r="GX70" s="196"/>
      <c r="GY70" s="196"/>
      <c r="GZ70" s="196"/>
      <c r="HA70" s="196"/>
      <c r="HB70" s="196"/>
      <c r="HC70" s="196"/>
      <c r="HD70" s="196"/>
      <c r="HE70" s="196"/>
      <c r="HF70" s="196"/>
      <c r="HG70" s="196"/>
      <c r="HH70" s="196"/>
      <c r="HI70" s="196"/>
      <c r="HJ70" s="196"/>
      <c r="HK70" s="196"/>
      <c r="HL70" s="196"/>
      <c r="HM70" s="196"/>
      <c r="HN70" s="196"/>
      <c r="HO70" s="196"/>
      <c r="HP70" s="196"/>
      <c r="HQ70" s="196"/>
      <c r="HR70" s="196"/>
      <c r="HS70" s="196"/>
      <c r="HT70" s="196"/>
      <c r="HU70" s="196"/>
      <c r="HV70" s="196"/>
      <c r="HW70" s="196"/>
      <c r="HX70" s="196"/>
      <c r="HY70" s="196"/>
      <c r="HZ70" s="196"/>
      <c r="IA70" s="196"/>
      <c r="IB70" s="196"/>
      <c r="IC70" s="196"/>
      <c r="ID70" s="196"/>
      <c r="IE70" s="196"/>
      <c r="IF70" s="196"/>
      <c r="IG70" s="196"/>
      <c r="IH70" s="196"/>
      <c r="II70" s="196"/>
      <c r="IJ70" s="196"/>
      <c r="IK70" s="196"/>
      <c r="IL70" s="196"/>
      <c r="IM70" s="196"/>
      <c r="IN70" s="196"/>
      <c r="IO70" s="196"/>
      <c r="IP70" s="196"/>
      <c r="IQ70" s="196"/>
      <c r="IR70" s="196"/>
      <c r="IS70" s="196"/>
      <c r="IT70" s="196"/>
      <c r="IU70" s="196"/>
      <c r="IV70" s="196"/>
    </row>
  </sheetData>
  <sheetProtection selectLockedCells="1" selectUnlockedCells="1"/>
  <mergeCells count="128">
    <mergeCell ref="B15:D15"/>
    <mergeCell ref="A1:L1"/>
    <mergeCell ref="B2:L2"/>
    <mergeCell ref="A3:L3"/>
    <mergeCell ref="A4:A6"/>
    <mergeCell ref="C4:D4"/>
    <mergeCell ref="J4:L4"/>
    <mergeCell ref="C5:D5"/>
    <mergeCell ref="I5:I6"/>
    <mergeCell ref="J5:L6"/>
    <mergeCell ref="C6:D6"/>
    <mergeCell ref="A12:A14"/>
    <mergeCell ref="C12:D12"/>
    <mergeCell ref="J12:L12"/>
    <mergeCell ref="C13:D13"/>
    <mergeCell ref="I13:I14"/>
    <mergeCell ref="J13:L14"/>
    <mergeCell ref="C14:D14"/>
    <mergeCell ref="A8:A10"/>
    <mergeCell ref="C8:D8"/>
    <mergeCell ref="J8:L8"/>
    <mergeCell ref="C9:D9"/>
    <mergeCell ref="I9:I10"/>
    <mergeCell ref="J9:L10"/>
    <mergeCell ref="C10:D10"/>
    <mergeCell ref="A22:A25"/>
    <mergeCell ref="D22:D23"/>
    <mergeCell ref="E22:E23"/>
    <mergeCell ref="G22:G24"/>
    <mergeCell ref="H22:H24"/>
    <mergeCell ref="I16:J16"/>
    <mergeCell ref="I22:I24"/>
    <mergeCell ref="J22:J24"/>
    <mergeCell ref="K16:L16"/>
    <mergeCell ref="A18:L18"/>
    <mergeCell ref="A19:L19"/>
    <mergeCell ref="B20:B21"/>
    <mergeCell ref="C20:C21"/>
    <mergeCell ref="D20:D21"/>
    <mergeCell ref="E20:E21"/>
    <mergeCell ref="F20:F21"/>
    <mergeCell ref="G20:G21"/>
    <mergeCell ref="K22:K24"/>
    <mergeCell ref="L22:L24"/>
    <mergeCell ref="D24:D25"/>
    <mergeCell ref="E24:E25"/>
    <mergeCell ref="H20:H21"/>
    <mergeCell ref="I20:I21"/>
    <mergeCell ref="J20:J21"/>
    <mergeCell ref="K20:K21"/>
    <mergeCell ref="L20:L21"/>
    <mergeCell ref="A30:A33"/>
    <mergeCell ref="D30:D31"/>
    <mergeCell ref="E30:E31"/>
    <mergeCell ref="G30:G32"/>
    <mergeCell ref="H30:H32"/>
    <mergeCell ref="A26:A29"/>
    <mergeCell ref="D26:D27"/>
    <mergeCell ref="E26:E27"/>
    <mergeCell ref="G26:G28"/>
    <mergeCell ref="H26:H28"/>
    <mergeCell ref="I30:I32"/>
    <mergeCell ref="J30:J32"/>
    <mergeCell ref="K30:K32"/>
    <mergeCell ref="L30:L32"/>
    <mergeCell ref="D32:D33"/>
    <mergeCell ref="E32:E33"/>
    <mergeCell ref="J26:J28"/>
    <mergeCell ref="K26:K28"/>
    <mergeCell ref="L26:L28"/>
    <mergeCell ref="D28:D29"/>
    <mergeCell ref="E28:E29"/>
    <mergeCell ref="I26:I28"/>
    <mergeCell ref="A38:A41"/>
    <mergeCell ref="D38:D39"/>
    <mergeCell ref="E38:E39"/>
    <mergeCell ref="G38:G40"/>
    <mergeCell ref="H38:H40"/>
    <mergeCell ref="A34:A37"/>
    <mergeCell ref="D34:D35"/>
    <mergeCell ref="E34:E35"/>
    <mergeCell ref="G34:G36"/>
    <mergeCell ref="H34:H36"/>
    <mergeCell ref="I38:I40"/>
    <mergeCell ref="J38:J40"/>
    <mergeCell ref="K38:K40"/>
    <mergeCell ref="L38:L40"/>
    <mergeCell ref="D40:D41"/>
    <mergeCell ref="E40:E41"/>
    <mergeCell ref="J34:J36"/>
    <mergeCell ref="K34:K36"/>
    <mergeCell ref="L34:L36"/>
    <mergeCell ref="D36:D37"/>
    <mergeCell ref="E36:E37"/>
    <mergeCell ref="I34:I36"/>
    <mergeCell ref="G46:G48"/>
    <mergeCell ref="H46:H48"/>
    <mergeCell ref="A42:A45"/>
    <mergeCell ref="D42:D43"/>
    <mergeCell ref="E42:E43"/>
    <mergeCell ref="G42:G44"/>
    <mergeCell ref="H42:H44"/>
    <mergeCell ref="K42:K44"/>
    <mergeCell ref="L42:L44"/>
    <mergeCell ref="D44:D45"/>
    <mergeCell ref="E44:E45"/>
    <mergeCell ref="I42:I44"/>
    <mergeCell ref="I46:I48"/>
    <mergeCell ref="J46:J48"/>
    <mergeCell ref="K46:K48"/>
    <mergeCell ref="L46:L48"/>
    <mergeCell ref="D48:D49"/>
    <mergeCell ref="A50:A53"/>
    <mergeCell ref="D50:D51"/>
    <mergeCell ref="E50:E51"/>
    <mergeCell ref="G50:G52"/>
    <mergeCell ref="H50:H52"/>
    <mergeCell ref="J42:J44"/>
    <mergeCell ref="E48:E49"/>
    <mergeCell ref="A46:A49"/>
    <mergeCell ref="D46:D47"/>
    <mergeCell ref="E46:E47"/>
    <mergeCell ref="I50:I52"/>
    <mergeCell ref="J50:J52"/>
    <mergeCell ref="K50:K52"/>
    <mergeCell ref="L50:L52"/>
    <mergeCell ref="D52:D53"/>
    <mergeCell ref="E52:E53"/>
  </mergeCells>
  <hyperlinks>
    <hyperlink ref="C24" r:id="rId1" display="jim@resourceinternational.com"/>
  </hyperlinks>
  <printOptions/>
  <pageMargins left="0.7" right="0.7" top="0.75" bottom="0.75" header="0.3" footer="0.3"/>
  <pageSetup fitToHeight="1" fitToWidth="1" horizontalDpi="1200" verticalDpi="1200" orientation="landscape" scale="48"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N61"/>
  <sheetViews>
    <sheetView zoomScalePageLayoutView="0" workbookViewId="0" topLeftCell="A1">
      <selection activeCell="G20" sqref="G20:G21"/>
    </sheetView>
  </sheetViews>
  <sheetFormatPr defaultColWidth="8.8515625" defaultRowHeight="15"/>
  <cols>
    <col min="1" max="1" width="3.28125" style="105" customWidth="1"/>
    <col min="2" max="2" width="32.8515625" style="1" customWidth="1"/>
    <col min="3" max="3" width="34.8515625" style="1" customWidth="1"/>
    <col min="4" max="4" width="18.00390625" style="1" customWidth="1"/>
    <col min="5" max="5" width="15.57421875" style="1" customWidth="1"/>
    <col min="6" max="6" width="23.8515625" style="1" customWidth="1"/>
    <col min="7" max="8" width="26.00390625" style="1" customWidth="1"/>
    <col min="9" max="9" width="19.8515625" style="1" customWidth="1"/>
    <col min="10" max="10" width="19.00390625" style="1" customWidth="1"/>
    <col min="11" max="11" width="18.28125" style="1" customWidth="1"/>
    <col min="12" max="12" width="16.57421875" style="1" customWidth="1"/>
    <col min="13" max="13" width="0.71875" style="1" customWidth="1"/>
    <col min="14" max="14" width="47.7109375" style="1" customWidth="1"/>
    <col min="15" max="16384" width="8.8515625" style="1" customWidth="1"/>
  </cols>
  <sheetData>
    <row r="1" spans="1:12" ht="30.75" thickBot="1">
      <c r="A1" s="450" t="s">
        <v>131</v>
      </c>
      <c r="B1" s="451"/>
      <c r="C1" s="451"/>
      <c r="D1" s="451"/>
      <c r="E1" s="451"/>
      <c r="F1" s="451"/>
      <c r="G1" s="451"/>
      <c r="H1" s="451"/>
      <c r="I1" s="451"/>
      <c r="J1" s="451"/>
      <c r="K1" s="451"/>
      <c r="L1" s="389"/>
    </row>
    <row r="2" spans="1:12" ht="16.5" thickBot="1">
      <c r="A2" s="75"/>
      <c r="B2" s="452"/>
      <c r="C2" s="453"/>
      <c r="D2" s="453"/>
      <c r="E2" s="453"/>
      <c r="F2" s="453"/>
      <c r="G2" s="453"/>
      <c r="H2" s="453"/>
      <c r="I2" s="453"/>
      <c r="J2" s="453"/>
      <c r="K2" s="453"/>
      <c r="L2" s="389"/>
    </row>
    <row r="3" spans="1:12" ht="22.5" customHeight="1" thickBot="1">
      <c r="A3" s="320" t="s">
        <v>99</v>
      </c>
      <c r="B3" s="364"/>
      <c r="C3" s="364"/>
      <c r="D3" s="364"/>
      <c r="E3" s="364"/>
      <c r="F3" s="364"/>
      <c r="G3" s="364"/>
      <c r="H3" s="364"/>
      <c r="I3" s="364"/>
      <c r="J3" s="364"/>
      <c r="K3" s="365"/>
      <c r="L3" s="366"/>
    </row>
    <row r="4" spans="1:12" ht="19.5" customHeight="1">
      <c r="A4" s="454" t="s">
        <v>82</v>
      </c>
      <c r="B4" s="98" t="s">
        <v>73</v>
      </c>
      <c r="C4" s="432" t="s">
        <v>141</v>
      </c>
      <c r="D4" s="433"/>
      <c r="E4" s="99" t="s">
        <v>70</v>
      </c>
      <c r="F4" s="148" t="s">
        <v>71</v>
      </c>
      <c r="G4" s="99" t="s">
        <v>78</v>
      </c>
      <c r="H4" s="152" t="s">
        <v>142</v>
      </c>
      <c r="I4" s="103" t="s">
        <v>117</v>
      </c>
      <c r="J4" s="434">
        <v>22</v>
      </c>
      <c r="K4" s="434"/>
      <c r="L4" s="435"/>
    </row>
    <row r="5" spans="1:12" ht="19.5" customHeight="1">
      <c r="A5" s="455"/>
      <c r="B5" s="100" t="s">
        <v>72</v>
      </c>
      <c r="C5" s="436" t="s">
        <v>143</v>
      </c>
      <c r="D5" s="437"/>
      <c r="E5" s="100" t="s">
        <v>68</v>
      </c>
      <c r="F5" s="149" t="s">
        <v>69</v>
      </c>
      <c r="G5" s="100" t="s">
        <v>80</v>
      </c>
      <c r="H5" s="153">
        <v>1171464.74</v>
      </c>
      <c r="I5" s="438" t="s">
        <v>96</v>
      </c>
      <c r="J5" s="457" t="s">
        <v>144</v>
      </c>
      <c r="K5" s="458"/>
      <c r="L5" s="459"/>
    </row>
    <row r="6" spans="1:12" ht="19.5" customHeight="1" thickBot="1">
      <c r="A6" s="456"/>
      <c r="B6" s="101" t="s">
        <v>94</v>
      </c>
      <c r="C6" s="445" t="s">
        <v>145</v>
      </c>
      <c r="D6" s="446"/>
      <c r="E6" s="101" t="s">
        <v>79</v>
      </c>
      <c r="F6" s="151" t="s">
        <v>111</v>
      </c>
      <c r="G6" s="102" t="s">
        <v>81</v>
      </c>
      <c r="H6" s="154" t="s">
        <v>146</v>
      </c>
      <c r="I6" s="439"/>
      <c r="J6" s="460"/>
      <c r="K6" s="460"/>
      <c r="L6" s="461"/>
    </row>
    <row r="7" spans="1:12" ht="10.5" customHeight="1" hidden="1" thickBot="1">
      <c r="A7" s="120"/>
      <c r="B7" s="121"/>
      <c r="C7" s="122"/>
      <c r="D7" s="123"/>
      <c r="E7" s="121"/>
      <c r="F7" s="124"/>
      <c r="G7" s="125"/>
      <c r="H7" s="125"/>
      <c r="I7" s="125"/>
      <c r="J7" s="125"/>
      <c r="K7" s="125"/>
      <c r="L7" s="126"/>
    </row>
    <row r="8" spans="1:12" ht="19.5" customHeight="1" hidden="1">
      <c r="A8" s="429" t="s">
        <v>83</v>
      </c>
      <c r="B8" s="72" t="s">
        <v>73</v>
      </c>
      <c r="C8" s="432"/>
      <c r="D8" s="433"/>
      <c r="E8" s="99" t="s">
        <v>70</v>
      </c>
      <c r="F8" s="148"/>
      <c r="G8" s="99" t="s">
        <v>78</v>
      </c>
      <c r="H8" s="148"/>
      <c r="I8" s="103" t="s">
        <v>117</v>
      </c>
      <c r="J8" s="434"/>
      <c r="K8" s="434"/>
      <c r="L8" s="435"/>
    </row>
    <row r="9" spans="1:14" ht="19.5" customHeight="1" hidden="1">
      <c r="A9" s="430"/>
      <c r="B9" s="73" t="s">
        <v>72</v>
      </c>
      <c r="C9" s="436"/>
      <c r="D9" s="437"/>
      <c r="E9" s="100" t="s">
        <v>68</v>
      </c>
      <c r="F9" s="149"/>
      <c r="G9" s="100" t="s">
        <v>80</v>
      </c>
      <c r="H9" s="155"/>
      <c r="I9" s="438" t="s">
        <v>96</v>
      </c>
      <c r="J9" s="440"/>
      <c r="K9" s="441"/>
      <c r="L9" s="442"/>
      <c r="N9" s="147"/>
    </row>
    <row r="10" spans="1:12" ht="19.5" customHeight="1" hidden="1" thickBot="1">
      <c r="A10" s="431"/>
      <c r="B10" s="74" t="s">
        <v>94</v>
      </c>
      <c r="C10" s="445"/>
      <c r="D10" s="446"/>
      <c r="E10" s="101" t="s">
        <v>79</v>
      </c>
      <c r="F10" s="151"/>
      <c r="G10" s="102" t="s">
        <v>81</v>
      </c>
      <c r="H10" s="151"/>
      <c r="I10" s="439"/>
      <c r="J10" s="443"/>
      <c r="K10" s="443"/>
      <c r="L10" s="444"/>
    </row>
    <row r="11" spans="1:12" ht="10.5" customHeight="1" hidden="1" thickBot="1">
      <c r="A11" s="75"/>
      <c r="B11" s="121"/>
      <c r="C11" s="122"/>
      <c r="D11" s="123"/>
      <c r="E11" s="121"/>
      <c r="F11" s="124"/>
      <c r="G11" s="125"/>
      <c r="H11" s="125"/>
      <c r="I11" s="125"/>
      <c r="J11" s="125"/>
      <c r="K11" s="125"/>
      <c r="L11" s="126"/>
    </row>
    <row r="12" spans="1:12" ht="19.5" customHeight="1" hidden="1">
      <c r="A12" s="429" t="s">
        <v>84</v>
      </c>
      <c r="B12" s="72" t="s">
        <v>73</v>
      </c>
      <c r="C12" s="432"/>
      <c r="D12" s="433"/>
      <c r="E12" s="99" t="s">
        <v>70</v>
      </c>
      <c r="F12" s="148"/>
      <c r="G12" s="99" t="s">
        <v>78</v>
      </c>
      <c r="H12" s="148" t="s">
        <v>97</v>
      </c>
      <c r="I12" s="103" t="s">
        <v>117</v>
      </c>
      <c r="J12" s="434"/>
      <c r="K12" s="434"/>
      <c r="L12" s="435"/>
    </row>
    <row r="13" spans="1:12" ht="19.5" customHeight="1" hidden="1">
      <c r="A13" s="430"/>
      <c r="B13" s="73" t="s">
        <v>72</v>
      </c>
      <c r="C13" s="436"/>
      <c r="D13" s="437"/>
      <c r="E13" s="100" t="s">
        <v>68</v>
      </c>
      <c r="F13" s="149"/>
      <c r="G13" s="100" t="s">
        <v>80</v>
      </c>
      <c r="H13" s="155"/>
      <c r="I13" s="438" t="s">
        <v>96</v>
      </c>
      <c r="J13" s="440"/>
      <c r="K13" s="441"/>
      <c r="L13" s="442"/>
    </row>
    <row r="14" spans="1:12" ht="19.5" customHeight="1" hidden="1" thickBot="1">
      <c r="A14" s="447"/>
      <c r="B14" s="114" t="s">
        <v>94</v>
      </c>
      <c r="C14" s="448"/>
      <c r="D14" s="449"/>
      <c r="E14" s="115" t="s">
        <v>79</v>
      </c>
      <c r="F14" s="150"/>
      <c r="G14" s="116" t="s">
        <v>81</v>
      </c>
      <c r="H14" s="150"/>
      <c r="I14" s="439"/>
      <c r="J14" s="443"/>
      <c r="K14" s="443"/>
      <c r="L14" s="444"/>
    </row>
    <row r="15" spans="1:12" ht="10.5" customHeight="1" thickBot="1">
      <c r="A15" s="79"/>
      <c r="B15" s="80"/>
      <c r="C15" s="81"/>
      <c r="D15" s="82"/>
      <c r="E15" s="80"/>
      <c r="F15" s="83"/>
      <c r="G15" s="84"/>
      <c r="H15" s="84"/>
      <c r="I15" s="84"/>
      <c r="J15" s="84"/>
      <c r="K15" s="84"/>
      <c r="L15" s="117"/>
    </row>
    <row r="16" spans="1:12" ht="21.75" customHeight="1" thickBot="1">
      <c r="A16" s="118"/>
      <c r="B16" s="104" t="s">
        <v>120</v>
      </c>
      <c r="C16" s="87"/>
      <c r="D16" s="88"/>
      <c r="E16" s="86"/>
      <c r="F16" s="89"/>
      <c r="G16" s="90"/>
      <c r="H16" s="90"/>
      <c r="I16" s="337" t="s">
        <v>119</v>
      </c>
      <c r="J16" s="338"/>
      <c r="K16" s="422">
        <f>H5+H9+H13</f>
        <v>1171464.74</v>
      </c>
      <c r="L16" s="423"/>
    </row>
    <row r="17" spans="1:13" ht="18.75" customHeight="1" thickBot="1">
      <c r="A17" s="91"/>
      <c r="B17" s="92"/>
      <c r="C17" s="93"/>
      <c r="D17" s="94"/>
      <c r="E17" s="92"/>
      <c r="F17" s="95"/>
      <c r="G17" s="96"/>
      <c r="H17" s="96"/>
      <c r="I17" s="96"/>
      <c r="J17" s="96"/>
      <c r="K17" s="96"/>
      <c r="L17" s="119"/>
      <c r="M17" s="2"/>
    </row>
    <row r="18" spans="1:12" ht="22.5" customHeight="1" thickBot="1">
      <c r="A18" s="320" t="s">
        <v>98</v>
      </c>
      <c r="B18" s="321"/>
      <c r="C18" s="321"/>
      <c r="D18" s="321"/>
      <c r="E18" s="321"/>
      <c r="F18" s="321"/>
      <c r="G18" s="321"/>
      <c r="H18" s="321"/>
      <c r="I18" s="321"/>
      <c r="J18" s="321"/>
      <c r="K18" s="321"/>
      <c r="L18" s="322"/>
    </row>
    <row r="19" spans="1:14" ht="16.5" thickBot="1">
      <c r="A19" s="323"/>
      <c r="B19" s="324"/>
      <c r="C19" s="324"/>
      <c r="D19" s="324"/>
      <c r="E19" s="324"/>
      <c r="F19" s="324"/>
      <c r="G19" s="324"/>
      <c r="H19" s="325"/>
      <c r="I19" s="325"/>
      <c r="J19" s="325"/>
      <c r="K19" s="325"/>
      <c r="L19" s="389"/>
      <c r="N19" s="76"/>
    </row>
    <row r="20" spans="1:12" ht="15.75" customHeight="1">
      <c r="A20" s="107"/>
      <c r="B20" s="327" t="s">
        <v>52</v>
      </c>
      <c r="C20" s="329" t="s">
        <v>53</v>
      </c>
      <c r="D20" s="312" t="s">
        <v>118</v>
      </c>
      <c r="E20" s="312" t="s">
        <v>93</v>
      </c>
      <c r="F20" s="329" t="s">
        <v>137</v>
      </c>
      <c r="G20" s="312" t="s">
        <v>136</v>
      </c>
      <c r="H20" s="310" t="s">
        <v>95</v>
      </c>
      <c r="I20" s="312" t="s">
        <v>75</v>
      </c>
      <c r="J20" s="312" t="s">
        <v>74</v>
      </c>
      <c r="K20" s="314" t="s">
        <v>76</v>
      </c>
      <c r="L20" s="316" t="s">
        <v>132</v>
      </c>
    </row>
    <row r="21" spans="1:12" ht="16.5" thickBot="1">
      <c r="A21" s="77"/>
      <c r="B21" s="328"/>
      <c r="C21" s="330"/>
      <c r="D21" s="313"/>
      <c r="E21" s="313"/>
      <c r="F21" s="330"/>
      <c r="G21" s="313"/>
      <c r="H21" s="311"/>
      <c r="I21" s="313"/>
      <c r="J21" s="313"/>
      <c r="K21" s="315"/>
      <c r="L21" s="317"/>
    </row>
    <row r="22" spans="1:12" ht="15.75" customHeight="1">
      <c r="A22" s="331" t="s">
        <v>85</v>
      </c>
      <c r="B22" s="156" t="s">
        <v>147</v>
      </c>
      <c r="C22" s="157" t="s">
        <v>148</v>
      </c>
      <c r="D22" s="424" t="s">
        <v>149</v>
      </c>
      <c r="E22" s="391" t="s">
        <v>55</v>
      </c>
      <c r="F22" s="158" t="s">
        <v>54</v>
      </c>
      <c r="G22" s="393">
        <v>437177.57</v>
      </c>
      <c r="H22" s="395"/>
      <c r="I22" s="405">
        <v>174335.5</v>
      </c>
      <c r="J22" s="405">
        <v>22005.2</v>
      </c>
      <c r="K22" s="378">
        <f>I22+J22</f>
        <v>196340.7</v>
      </c>
      <c r="L22" s="408">
        <f>IF(H22=0,G22-K22,H22-K22)</f>
        <v>240836.87</v>
      </c>
    </row>
    <row r="23" spans="1:12" ht="15.75">
      <c r="A23" s="332"/>
      <c r="B23" s="159" t="s">
        <v>150</v>
      </c>
      <c r="C23" s="160" t="s">
        <v>151</v>
      </c>
      <c r="D23" s="425"/>
      <c r="E23" s="426"/>
      <c r="F23" s="161" t="s">
        <v>56</v>
      </c>
      <c r="G23" s="427"/>
      <c r="H23" s="413"/>
      <c r="I23" s="428"/>
      <c r="J23" s="428"/>
      <c r="K23" s="418"/>
      <c r="L23" s="419"/>
    </row>
    <row r="24" spans="1:12" ht="15.75">
      <c r="A24" s="332"/>
      <c r="B24" s="159" t="s">
        <v>57</v>
      </c>
      <c r="C24" s="162" t="s">
        <v>152</v>
      </c>
      <c r="D24" s="420">
        <v>42873</v>
      </c>
      <c r="E24" s="410">
        <v>111111</v>
      </c>
      <c r="F24" s="161" t="s">
        <v>58</v>
      </c>
      <c r="G24" s="427"/>
      <c r="H24" s="413"/>
      <c r="I24" s="428"/>
      <c r="J24" s="428"/>
      <c r="K24" s="418"/>
      <c r="L24" s="419"/>
    </row>
    <row r="25" spans="1:14" ht="16.5" thickBot="1">
      <c r="A25" s="333"/>
      <c r="B25" s="159"/>
      <c r="C25" s="163" t="s">
        <v>153</v>
      </c>
      <c r="D25" s="421"/>
      <c r="E25" s="415"/>
      <c r="F25" s="161" t="s">
        <v>5</v>
      </c>
      <c r="G25" s="128">
        <f>G22/G54</f>
        <v>0.3731888422010892</v>
      </c>
      <c r="H25" s="129" t="e">
        <f>H22/H54</f>
        <v>#DIV/0!</v>
      </c>
      <c r="I25" s="110">
        <f>IF($H22=0,I22/$G22,I22/$H22)</f>
        <v>0.3987750332204829</v>
      </c>
      <c r="J25" s="110">
        <f>IF($H22=0,J22/$G22,J22/$H22)</f>
        <v>0.050334695807929944</v>
      </c>
      <c r="K25" s="111">
        <f>IF($H22=0,K22/$G22,K22/$H22)</f>
        <v>0.4491097290284129</v>
      </c>
      <c r="L25" s="130">
        <f>IF($H22=0,L22/$G22,L22/$H22)</f>
        <v>0.5508902709715872</v>
      </c>
      <c r="N25" s="76"/>
    </row>
    <row r="26" spans="1:12" ht="15.75">
      <c r="A26" s="270" t="s">
        <v>86</v>
      </c>
      <c r="B26" s="156" t="s">
        <v>154</v>
      </c>
      <c r="C26" s="164" t="s">
        <v>155</v>
      </c>
      <c r="D26" s="416" t="s">
        <v>156</v>
      </c>
      <c r="E26" s="391" t="s">
        <v>61</v>
      </c>
      <c r="F26" s="165" t="s">
        <v>4</v>
      </c>
      <c r="G26" s="393">
        <v>190128.09</v>
      </c>
      <c r="H26" s="395"/>
      <c r="I26" s="405">
        <v>26781</v>
      </c>
      <c r="J26" s="405">
        <v>5124</v>
      </c>
      <c r="K26" s="378">
        <f>I26+J26</f>
        <v>31905</v>
      </c>
      <c r="L26" s="408">
        <f>IF(H26=0,G26-K26,H26-K26)</f>
        <v>158223.09</v>
      </c>
    </row>
    <row r="27" spans="1:12" ht="15.75">
      <c r="A27" s="271"/>
      <c r="B27" s="159" t="s">
        <v>157</v>
      </c>
      <c r="C27" s="166" t="s">
        <v>158</v>
      </c>
      <c r="D27" s="417"/>
      <c r="E27" s="392"/>
      <c r="F27" s="161" t="s">
        <v>3</v>
      </c>
      <c r="G27" s="394"/>
      <c r="H27" s="413"/>
      <c r="I27" s="406"/>
      <c r="J27" s="406"/>
      <c r="K27" s="407"/>
      <c r="L27" s="409"/>
    </row>
    <row r="28" spans="1:14" ht="15.75">
      <c r="A28" s="271"/>
      <c r="B28" s="159" t="s">
        <v>59</v>
      </c>
      <c r="C28" s="167" t="s">
        <v>159</v>
      </c>
      <c r="D28" s="372">
        <v>42988</v>
      </c>
      <c r="E28" s="412" t="s">
        <v>160</v>
      </c>
      <c r="F28" s="161" t="s">
        <v>116</v>
      </c>
      <c r="G28" s="394"/>
      <c r="H28" s="413"/>
      <c r="I28" s="406"/>
      <c r="J28" s="406"/>
      <c r="K28" s="407"/>
      <c r="L28" s="409"/>
      <c r="N28" s="146"/>
    </row>
    <row r="29" spans="1:12" ht="16.5" thickBot="1">
      <c r="A29" s="279"/>
      <c r="B29" s="168"/>
      <c r="C29" s="169"/>
      <c r="D29" s="400"/>
      <c r="E29" s="400"/>
      <c r="F29" s="170" t="s">
        <v>116</v>
      </c>
      <c r="G29" s="132">
        <f>G26/G54</f>
        <v>0.16229945597850431</v>
      </c>
      <c r="H29" s="133" t="e">
        <f>H26/H54</f>
        <v>#DIV/0!</v>
      </c>
      <c r="I29" s="108">
        <f>IF($H26=0,I26/$G26,I26/$H26)</f>
        <v>0.14085767126782792</v>
      </c>
      <c r="J29" s="108">
        <f>IF($H26=0,J26/$G26,J26/$H26)</f>
        <v>0.026950252327260008</v>
      </c>
      <c r="K29" s="109">
        <f>IF($H26=0,K26/$G26,K26/$H26)</f>
        <v>0.16780792359508792</v>
      </c>
      <c r="L29" s="130">
        <f>IF($H26=0,L26/$G26,L26/$H26)</f>
        <v>0.8321920764049121</v>
      </c>
    </row>
    <row r="30" spans="1:12" ht="15.75">
      <c r="A30" s="283" t="s">
        <v>87</v>
      </c>
      <c r="B30" s="171" t="s">
        <v>161</v>
      </c>
      <c r="C30" s="167" t="s">
        <v>162</v>
      </c>
      <c r="D30" s="397" t="s">
        <v>163</v>
      </c>
      <c r="E30" s="392" t="s">
        <v>63</v>
      </c>
      <c r="F30" s="161" t="s">
        <v>64</v>
      </c>
      <c r="G30" s="398">
        <v>90582.88</v>
      </c>
      <c r="H30" s="399"/>
      <c r="I30" s="414">
        <v>44263.22</v>
      </c>
      <c r="J30" s="414">
        <v>1800.55</v>
      </c>
      <c r="K30" s="403">
        <f>I30+J30</f>
        <v>46063.770000000004</v>
      </c>
      <c r="L30" s="408">
        <f>IF(H30=0,G30-K30,H30-K30)</f>
        <v>44519.11</v>
      </c>
    </row>
    <row r="31" spans="1:12" ht="15.75">
      <c r="A31" s="271"/>
      <c r="B31" s="159" t="s">
        <v>164</v>
      </c>
      <c r="C31" s="166" t="s">
        <v>165</v>
      </c>
      <c r="D31" s="375"/>
      <c r="E31" s="392"/>
      <c r="F31" s="161" t="s">
        <v>116</v>
      </c>
      <c r="G31" s="394"/>
      <c r="H31" s="413"/>
      <c r="I31" s="406"/>
      <c r="J31" s="406"/>
      <c r="K31" s="407"/>
      <c r="L31" s="409"/>
    </row>
    <row r="32" spans="1:12" ht="15.75">
      <c r="A32" s="271"/>
      <c r="B32" s="159" t="s">
        <v>62</v>
      </c>
      <c r="C32" s="172" t="s">
        <v>166</v>
      </c>
      <c r="D32" s="372">
        <v>43183</v>
      </c>
      <c r="E32" s="410">
        <v>333333</v>
      </c>
      <c r="F32" s="161" t="s">
        <v>116</v>
      </c>
      <c r="G32" s="394"/>
      <c r="H32" s="413"/>
      <c r="I32" s="406"/>
      <c r="J32" s="406"/>
      <c r="K32" s="407"/>
      <c r="L32" s="409"/>
    </row>
    <row r="33" spans="1:12" ht="16.5" thickBot="1">
      <c r="A33" s="271"/>
      <c r="B33" s="159"/>
      <c r="C33" s="167" t="s">
        <v>167</v>
      </c>
      <c r="D33" s="373"/>
      <c r="E33" s="415"/>
      <c r="F33" s="161" t="s">
        <v>116</v>
      </c>
      <c r="G33" s="134">
        <f>G30/G54</f>
        <v>0.07732446134059485</v>
      </c>
      <c r="H33" s="129" t="e">
        <f>H30/H54</f>
        <v>#DIV/0!</v>
      </c>
      <c r="I33" s="110">
        <f>IF($H30=0,I30/$G30,I30/$H30)</f>
        <v>0.4886488484358192</v>
      </c>
      <c r="J33" s="110">
        <f>IF($H30=0,J30/$G30,J30/$H30)</f>
        <v>0.01987737638723785</v>
      </c>
      <c r="K33" s="111">
        <f>IF($H30=0,K30/$G30,K30/$H30)</f>
        <v>0.5085262248230571</v>
      </c>
      <c r="L33" s="131">
        <f>IF($H30=0,L30/$G30,L30/$H30)</f>
        <v>0.4914737751769429</v>
      </c>
    </row>
    <row r="34" spans="1:12" ht="15.75">
      <c r="A34" s="270" t="s">
        <v>88</v>
      </c>
      <c r="B34" s="156" t="s">
        <v>168</v>
      </c>
      <c r="C34" s="164" t="s">
        <v>169</v>
      </c>
      <c r="D34" s="390" t="s">
        <v>170</v>
      </c>
      <c r="E34" s="391" t="s">
        <v>61</v>
      </c>
      <c r="F34" s="158" t="s">
        <v>65</v>
      </c>
      <c r="G34" s="393">
        <v>427701.2</v>
      </c>
      <c r="H34" s="395"/>
      <c r="I34" s="405">
        <v>124223.66</v>
      </c>
      <c r="J34" s="405">
        <v>4605.99</v>
      </c>
      <c r="K34" s="378">
        <f>I34+J34</f>
        <v>128829.65000000001</v>
      </c>
      <c r="L34" s="408">
        <f>IF(H34=0,G34-K34,H34-K34)</f>
        <v>298871.55</v>
      </c>
    </row>
    <row r="35" spans="1:12" ht="15.75">
      <c r="A35" s="271"/>
      <c r="B35" s="159" t="s">
        <v>171</v>
      </c>
      <c r="C35" s="166" t="s">
        <v>172</v>
      </c>
      <c r="D35" s="375"/>
      <c r="E35" s="392"/>
      <c r="F35" s="161" t="s">
        <v>66</v>
      </c>
      <c r="G35" s="394"/>
      <c r="H35" s="413"/>
      <c r="I35" s="406"/>
      <c r="J35" s="406"/>
      <c r="K35" s="407"/>
      <c r="L35" s="409"/>
    </row>
    <row r="36" spans="1:12" ht="15.75">
      <c r="A36" s="271"/>
      <c r="B36" s="159" t="s">
        <v>173</v>
      </c>
      <c r="C36" s="167" t="s">
        <v>174</v>
      </c>
      <c r="D36" s="372">
        <v>43399</v>
      </c>
      <c r="E36" s="410">
        <v>444444</v>
      </c>
      <c r="F36" s="161" t="s">
        <v>116</v>
      </c>
      <c r="G36" s="394"/>
      <c r="H36" s="413"/>
      <c r="I36" s="406"/>
      <c r="J36" s="406"/>
      <c r="K36" s="407"/>
      <c r="L36" s="409"/>
    </row>
    <row r="37" spans="1:12" ht="16.5" thickBot="1">
      <c r="A37" s="279"/>
      <c r="B37" s="168"/>
      <c r="C37" s="169" t="s">
        <v>175</v>
      </c>
      <c r="D37" s="400"/>
      <c r="E37" s="411"/>
      <c r="F37" s="170" t="s">
        <v>116</v>
      </c>
      <c r="G37" s="132">
        <f>G34/G54</f>
        <v>0.36509950781787937</v>
      </c>
      <c r="H37" s="133" t="e">
        <f>H34/H54</f>
        <v>#DIV/0!</v>
      </c>
      <c r="I37" s="108">
        <f>IF($H34=0,I34/$G34,I34/$H34)</f>
        <v>0.290444964849292</v>
      </c>
      <c r="J37" s="108">
        <f>IF($H34=0,J34/$G34,J34/$H34)</f>
        <v>0.0107691771732228</v>
      </c>
      <c r="K37" s="109">
        <f>IF($H34=0,K34/$G34,K34/$H34)</f>
        <v>0.3012141420225148</v>
      </c>
      <c r="L37" s="130">
        <f>IF($H34=0,L34/$G34,L34/$H34)</f>
        <v>0.6987858579774852</v>
      </c>
    </row>
    <row r="38" spans="1:12" ht="15.75">
      <c r="A38" s="283" t="s">
        <v>89</v>
      </c>
      <c r="B38" s="171" t="s">
        <v>176</v>
      </c>
      <c r="C38" s="173" t="s">
        <v>177</v>
      </c>
      <c r="D38" s="390" t="s">
        <v>178</v>
      </c>
      <c r="E38" s="391" t="s">
        <v>61</v>
      </c>
      <c r="F38" s="165" t="s">
        <v>179</v>
      </c>
      <c r="G38" s="393">
        <v>25875</v>
      </c>
      <c r="H38" s="395"/>
      <c r="I38" s="405">
        <v>0</v>
      </c>
      <c r="J38" s="405">
        <v>0</v>
      </c>
      <c r="K38" s="378">
        <f>I38+J38</f>
        <v>0</v>
      </c>
      <c r="L38" s="408">
        <f>IF(H38=0,G38-K38,H38-K38)</f>
        <v>25875</v>
      </c>
    </row>
    <row r="39" spans="1:13" ht="15.75">
      <c r="A39" s="271"/>
      <c r="B39" s="159" t="s">
        <v>180</v>
      </c>
      <c r="C39" s="174" t="s">
        <v>181</v>
      </c>
      <c r="D39" s="375"/>
      <c r="E39" s="392"/>
      <c r="F39" s="161" t="s">
        <v>182</v>
      </c>
      <c r="G39" s="394"/>
      <c r="H39" s="413"/>
      <c r="I39" s="406"/>
      <c r="J39" s="406"/>
      <c r="K39" s="407"/>
      <c r="L39" s="409"/>
      <c r="M39" s="106"/>
    </row>
    <row r="40" spans="1:12" ht="15.75">
      <c r="A40" s="271"/>
      <c r="B40" s="159" t="s">
        <v>183</v>
      </c>
      <c r="C40" s="175" t="s">
        <v>184</v>
      </c>
      <c r="D40" s="372">
        <v>42852</v>
      </c>
      <c r="E40" s="412" t="s">
        <v>185</v>
      </c>
      <c r="F40" s="161" t="s">
        <v>116</v>
      </c>
      <c r="G40" s="394"/>
      <c r="H40" s="413"/>
      <c r="I40" s="406"/>
      <c r="J40" s="406"/>
      <c r="K40" s="407"/>
      <c r="L40" s="409"/>
    </row>
    <row r="41" spans="1:12" ht="16.5" thickBot="1">
      <c r="A41" s="279"/>
      <c r="B41" s="159" t="s">
        <v>186</v>
      </c>
      <c r="C41" s="176"/>
      <c r="D41" s="400"/>
      <c r="E41" s="400"/>
      <c r="F41" s="170" t="s">
        <v>116</v>
      </c>
      <c r="G41" s="132">
        <f>G38/G54</f>
        <v>0.022087732661932275</v>
      </c>
      <c r="H41" s="133" t="e">
        <f>H38/H54</f>
        <v>#DIV/0!</v>
      </c>
      <c r="I41" s="108">
        <f>IF($H38=0,I38/$G38,I38/$H38)</f>
        <v>0</v>
      </c>
      <c r="J41" s="108">
        <f>IF($H38=0,J38/$G38,J38/$H38)</f>
        <v>0</v>
      </c>
      <c r="K41" s="109">
        <f>IF($H38=0,K38/$G38,K38/$H38)</f>
        <v>0</v>
      </c>
      <c r="L41" s="130">
        <f>IF($H38=0,L38/$G38,L38/$H38)</f>
        <v>1</v>
      </c>
    </row>
    <row r="42" spans="1:12" ht="15.75" customHeight="1" hidden="1">
      <c r="A42" s="283" t="s">
        <v>90</v>
      </c>
      <c r="B42" s="156"/>
      <c r="C42" s="167"/>
      <c r="D42" s="397"/>
      <c r="E42" s="392"/>
      <c r="F42" s="161"/>
      <c r="G42" s="398">
        <v>0</v>
      </c>
      <c r="H42" s="399"/>
      <c r="I42" s="402"/>
      <c r="J42" s="402"/>
      <c r="K42" s="403">
        <f>I42+J42</f>
        <v>0</v>
      </c>
      <c r="L42" s="404">
        <f>IF(H42=0,G42-K42,H42-K42)</f>
        <v>0</v>
      </c>
    </row>
    <row r="43" spans="1:12" ht="15.75" customHeight="1" hidden="1">
      <c r="A43" s="271"/>
      <c r="B43" s="159"/>
      <c r="C43" s="167"/>
      <c r="D43" s="375"/>
      <c r="E43" s="392"/>
      <c r="F43" s="161"/>
      <c r="G43" s="394"/>
      <c r="H43" s="396"/>
      <c r="I43" s="377"/>
      <c r="J43" s="377"/>
      <c r="K43" s="379"/>
      <c r="L43" s="371"/>
    </row>
    <row r="44" spans="1:12" ht="15.75" customHeight="1" hidden="1">
      <c r="A44" s="271"/>
      <c r="B44" s="159"/>
      <c r="C44" s="172"/>
      <c r="D44" s="372"/>
      <c r="E44" s="374"/>
      <c r="F44" s="161"/>
      <c r="G44" s="394"/>
      <c r="H44" s="396"/>
      <c r="I44" s="377"/>
      <c r="J44" s="377"/>
      <c r="K44" s="379"/>
      <c r="L44" s="371"/>
    </row>
    <row r="45" spans="1:12" ht="16.5" customHeight="1" hidden="1" thickBot="1">
      <c r="A45" s="271"/>
      <c r="B45" s="168"/>
      <c r="C45" s="169"/>
      <c r="D45" s="400"/>
      <c r="E45" s="401"/>
      <c r="F45" s="177"/>
      <c r="G45" s="140">
        <f>G42/G54</f>
        <v>0</v>
      </c>
      <c r="H45" s="133" t="e">
        <f>H42/H54</f>
        <v>#DIV/0!</v>
      </c>
      <c r="I45" s="141" t="e">
        <f>IF($H42=0,I42/$G42,I42/$H42)</f>
        <v>#DIV/0!</v>
      </c>
      <c r="J45" s="141" t="e">
        <f>IF($H42=0,J42/$G42,J42/$H42)</f>
        <v>#DIV/0!</v>
      </c>
      <c r="K45" s="142" t="e">
        <f>IF($H42=0,K42/$G42,K42/$H42)</f>
        <v>#DIV/0!</v>
      </c>
      <c r="L45" s="143" t="e">
        <f>IF($H42=0,L42/$G42,L42/$H42)</f>
        <v>#DIV/0!</v>
      </c>
    </row>
    <row r="46" spans="1:12" ht="15.75" customHeight="1" hidden="1">
      <c r="A46" s="270" t="s">
        <v>91</v>
      </c>
      <c r="B46" s="156"/>
      <c r="C46" s="164"/>
      <c r="D46" s="390"/>
      <c r="E46" s="391"/>
      <c r="F46" s="165"/>
      <c r="G46" s="393">
        <v>0</v>
      </c>
      <c r="H46" s="395"/>
      <c r="I46" s="376"/>
      <c r="J46" s="376"/>
      <c r="K46" s="378">
        <f>I46+J46</f>
        <v>0</v>
      </c>
      <c r="L46" s="370">
        <f>IF(H46=0,G46-K46,H46-K46)</f>
        <v>0</v>
      </c>
    </row>
    <row r="47" spans="1:12" ht="15.75" customHeight="1" hidden="1">
      <c r="A47" s="271"/>
      <c r="B47" s="159"/>
      <c r="C47" s="167"/>
      <c r="D47" s="375"/>
      <c r="E47" s="392"/>
      <c r="F47" s="161"/>
      <c r="G47" s="394"/>
      <c r="H47" s="396"/>
      <c r="I47" s="377"/>
      <c r="J47" s="377"/>
      <c r="K47" s="379"/>
      <c r="L47" s="371"/>
    </row>
    <row r="48" spans="1:12" ht="15.75" customHeight="1" hidden="1">
      <c r="A48" s="271"/>
      <c r="B48" s="159"/>
      <c r="C48" s="167"/>
      <c r="D48" s="372"/>
      <c r="E48" s="374"/>
      <c r="F48" s="161"/>
      <c r="G48" s="394"/>
      <c r="H48" s="396"/>
      <c r="I48" s="377"/>
      <c r="J48" s="377"/>
      <c r="K48" s="379"/>
      <c r="L48" s="371"/>
    </row>
    <row r="49" spans="1:12" ht="16.5" customHeight="1" hidden="1" thickBot="1">
      <c r="A49" s="279"/>
      <c r="B49" s="168"/>
      <c r="C49" s="169"/>
      <c r="D49" s="400"/>
      <c r="E49" s="401"/>
      <c r="F49" s="170"/>
      <c r="G49" s="140">
        <f>G46/G54</f>
        <v>0</v>
      </c>
      <c r="H49" s="133" t="e">
        <f>H46/H54</f>
        <v>#DIV/0!</v>
      </c>
      <c r="I49" s="141" t="e">
        <f>IF($H46=0,I46/$G46,I46/$H46)</f>
        <v>#DIV/0!</v>
      </c>
      <c r="J49" s="141" t="e">
        <f>IF($H46=0,J46/$G46,J46/$H46)</f>
        <v>#DIV/0!</v>
      </c>
      <c r="K49" s="142" t="e">
        <f>IF($H46=0,K46/$G46,K46/$H46)</f>
        <v>#DIV/0!</v>
      </c>
      <c r="L49" s="143" t="e">
        <f>IF($H46=0,L46/$G46,L46/$H46)</f>
        <v>#DIV/0!</v>
      </c>
    </row>
    <row r="50" spans="1:12" ht="15.75" customHeight="1" hidden="1">
      <c r="A50" s="270" t="s">
        <v>92</v>
      </c>
      <c r="B50" s="156"/>
      <c r="C50" s="164"/>
      <c r="D50" s="390"/>
      <c r="E50" s="391"/>
      <c r="F50" s="165"/>
      <c r="G50" s="393">
        <v>0</v>
      </c>
      <c r="H50" s="395"/>
      <c r="I50" s="376"/>
      <c r="J50" s="376"/>
      <c r="K50" s="378">
        <f>I50+J50</f>
        <v>0</v>
      </c>
      <c r="L50" s="370">
        <f>IF(H50=0,G50-K50,H50-K50)</f>
        <v>0</v>
      </c>
    </row>
    <row r="51" spans="1:12" ht="15.75" customHeight="1" hidden="1">
      <c r="A51" s="271"/>
      <c r="B51" s="159"/>
      <c r="C51" s="167"/>
      <c r="D51" s="375"/>
      <c r="E51" s="392"/>
      <c r="F51" s="161"/>
      <c r="G51" s="394"/>
      <c r="H51" s="396"/>
      <c r="I51" s="377"/>
      <c r="J51" s="377"/>
      <c r="K51" s="379"/>
      <c r="L51" s="371"/>
    </row>
    <row r="52" spans="1:12" ht="15.75" customHeight="1" hidden="1">
      <c r="A52" s="271"/>
      <c r="B52" s="159"/>
      <c r="C52" s="172"/>
      <c r="D52" s="372"/>
      <c r="E52" s="374"/>
      <c r="F52" s="161"/>
      <c r="G52" s="394"/>
      <c r="H52" s="396"/>
      <c r="I52" s="377"/>
      <c r="J52" s="377"/>
      <c r="K52" s="379"/>
      <c r="L52" s="371"/>
    </row>
    <row r="53" spans="1:12" ht="16.5" customHeight="1" hidden="1" thickBot="1">
      <c r="A53" s="271"/>
      <c r="B53" s="159"/>
      <c r="C53" s="167"/>
      <c r="D53" s="373"/>
      <c r="E53" s="375"/>
      <c r="F53" s="177"/>
      <c r="G53" s="140">
        <f>G50/G54</f>
        <v>0</v>
      </c>
      <c r="H53" s="133" t="e">
        <f>H50/H54</f>
        <v>#DIV/0!</v>
      </c>
      <c r="I53" s="141" t="e">
        <f>IF($H50=0,I50/$G50,I50/$H50)</f>
        <v>#DIV/0!</v>
      </c>
      <c r="J53" s="141" t="e">
        <f>IF($H50=0,J50/$G50,J50/$H50)</f>
        <v>#DIV/0!</v>
      </c>
      <c r="K53" s="141" t="e">
        <f>IF($H50=0,K50/$G50,K50/$H50)</f>
        <v>#DIV/0!</v>
      </c>
      <c r="L53" s="143" t="e">
        <f>IF($H50=0,L50/$G50,L50/$H50)</f>
        <v>#DIV/0!</v>
      </c>
    </row>
    <row r="54" spans="1:12" ht="31.5" customHeight="1">
      <c r="A54" s="107"/>
      <c r="B54" s="255" t="s">
        <v>188</v>
      </c>
      <c r="C54" s="256"/>
      <c r="D54" s="252"/>
      <c r="E54" s="85"/>
      <c r="F54" s="144" t="s">
        <v>77</v>
      </c>
      <c r="G54" s="112">
        <f aca="true" t="shared" si="0" ref="G54:L54">G22+G26+G30+G34+G38+G42+G46+G50</f>
        <v>1171464.74</v>
      </c>
      <c r="H54" s="135">
        <f t="shared" si="0"/>
        <v>0</v>
      </c>
      <c r="I54" s="135">
        <f t="shared" si="0"/>
        <v>369603.38</v>
      </c>
      <c r="J54" s="135">
        <f t="shared" si="0"/>
        <v>33535.74</v>
      </c>
      <c r="K54" s="135">
        <f t="shared" si="0"/>
        <v>403139.12000000005</v>
      </c>
      <c r="L54" s="136">
        <f t="shared" si="0"/>
        <v>768325.6199999999</v>
      </c>
    </row>
    <row r="55" spans="1:12" ht="24" customHeight="1" thickBot="1">
      <c r="A55" s="78"/>
      <c r="B55" s="253" t="s">
        <v>187</v>
      </c>
      <c r="C55" s="254"/>
      <c r="D55" s="251"/>
      <c r="E55" s="97"/>
      <c r="F55" s="145" t="s">
        <v>60</v>
      </c>
      <c r="G55" s="137">
        <f>G25+G29+G33+G37+G41+G45+G49+G53</f>
        <v>1</v>
      </c>
      <c r="H55" s="138" t="e">
        <f>H25+H29+H33+H37+H41+H45+H49+H53</f>
        <v>#DIV/0!</v>
      </c>
      <c r="I55" s="138">
        <f>IF($H54=0,I54/$G54,I54/$H54)</f>
        <v>0.31550533906807987</v>
      </c>
      <c r="J55" s="138">
        <f>IF($H54=0,J54/$G54,J54/$H54)</f>
        <v>0.028627186849857725</v>
      </c>
      <c r="K55" s="138">
        <f>IF($H54=0,K54/$G54,K54/$H54)</f>
        <v>0.34413252591793764</v>
      </c>
      <c r="L55" s="139">
        <f>IF($H54=0,L54/$G54,L54/$H54)</f>
        <v>0.6558674740820624</v>
      </c>
    </row>
    <row r="56" ht="16.5" thickBot="1">
      <c r="H56" s="76"/>
    </row>
    <row r="57" spans="2:9" ht="16.5" thickBot="1">
      <c r="B57" s="388" t="s">
        <v>134</v>
      </c>
      <c r="C57" s="389"/>
      <c r="G57" s="71"/>
      <c r="H57" s="71"/>
      <c r="I57" s="106"/>
    </row>
    <row r="58" spans="2:8" ht="15.75">
      <c r="B58" s="386" t="s">
        <v>133</v>
      </c>
      <c r="C58" s="387"/>
      <c r="G58" s="71"/>
      <c r="H58" s="71"/>
    </row>
    <row r="59" spans="2:3" ht="15.75">
      <c r="B59" s="384" t="s">
        <v>138</v>
      </c>
      <c r="C59" s="385"/>
    </row>
    <row r="60" spans="2:3" ht="15.75">
      <c r="B60" s="382" t="s">
        <v>139</v>
      </c>
      <c r="C60" s="383"/>
    </row>
    <row r="61" spans="2:3" ht="16.5" thickBot="1">
      <c r="B61" s="380" t="s">
        <v>135</v>
      </c>
      <c r="C61" s="381"/>
    </row>
    <row r="74" ht="23.25" customHeight="1"/>
    <row r="75" ht="21.75" customHeight="1"/>
  </sheetData>
  <sheetProtection selectLockedCells="1" selectUnlockedCells="1"/>
  <mergeCells count="132">
    <mergeCell ref="A1:L1"/>
    <mergeCell ref="B2:L2"/>
    <mergeCell ref="A3:L3"/>
    <mergeCell ref="A4:A6"/>
    <mergeCell ref="C4:D4"/>
    <mergeCell ref="J4:L4"/>
    <mergeCell ref="C5:D5"/>
    <mergeCell ref="I5:I6"/>
    <mergeCell ref="J5:L6"/>
    <mergeCell ref="C6:D6"/>
    <mergeCell ref="A12:A14"/>
    <mergeCell ref="C12:D12"/>
    <mergeCell ref="J12:L12"/>
    <mergeCell ref="C13:D13"/>
    <mergeCell ref="I13:I14"/>
    <mergeCell ref="J13:L14"/>
    <mergeCell ref="C14:D14"/>
    <mergeCell ref="A8:A10"/>
    <mergeCell ref="C8:D8"/>
    <mergeCell ref="J8:L8"/>
    <mergeCell ref="C9:D9"/>
    <mergeCell ref="I9:I10"/>
    <mergeCell ref="J9:L10"/>
    <mergeCell ref="C10:D10"/>
    <mergeCell ref="A22:A25"/>
    <mergeCell ref="D22:D23"/>
    <mergeCell ref="E22:E23"/>
    <mergeCell ref="G22:G24"/>
    <mergeCell ref="H22:H24"/>
    <mergeCell ref="I16:J16"/>
    <mergeCell ref="I22:I24"/>
    <mergeCell ref="J22:J24"/>
    <mergeCell ref="K16:L16"/>
    <mergeCell ref="A18:L18"/>
    <mergeCell ref="A19:L19"/>
    <mergeCell ref="B20:B21"/>
    <mergeCell ref="C20:C21"/>
    <mergeCell ref="D20:D21"/>
    <mergeCell ref="E20:E21"/>
    <mergeCell ref="F20:F21"/>
    <mergeCell ref="G20:G21"/>
    <mergeCell ref="K22:K24"/>
    <mergeCell ref="L22:L24"/>
    <mergeCell ref="D24:D25"/>
    <mergeCell ref="E24:E25"/>
    <mergeCell ref="H20:H21"/>
    <mergeCell ref="I20:I21"/>
    <mergeCell ref="J20:J21"/>
    <mergeCell ref="K20:K21"/>
    <mergeCell ref="L20:L21"/>
    <mergeCell ref="A30:A33"/>
    <mergeCell ref="D30:D31"/>
    <mergeCell ref="E30:E31"/>
    <mergeCell ref="G30:G32"/>
    <mergeCell ref="H30:H32"/>
    <mergeCell ref="A26:A29"/>
    <mergeCell ref="D26:D27"/>
    <mergeCell ref="E26:E27"/>
    <mergeCell ref="G26:G28"/>
    <mergeCell ref="H26:H28"/>
    <mergeCell ref="I30:I32"/>
    <mergeCell ref="J30:J32"/>
    <mergeCell ref="K30:K32"/>
    <mergeCell ref="L30:L32"/>
    <mergeCell ref="D32:D33"/>
    <mergeCell ref="E32:E33"/>
    <mergeCell ref="J26:J28"/>
    <mergeCell ref="K26:K28"/>
    <mergeCell ref="L26:L28"/>
    <mergeCell ref="D28:D29"/>
    <mergeCell ref="E28:E29"/>
    <mergeCell ref="I26:I28"/>
    <mergeCell ref="A38:A41"/>
    <mergeCell ref="D38:D39"/>
    <mergeCell ref="E38:E39"/>
    <mergeCell ref="G38:G40"/>
    <mergeCell ref="H38:H40"/>
    <mergeCell ref="A34:A37"/>
    <mergeCell ref="D34:D35"/>
    <mergeCell ref="E34:E35"/>
    <mergeCell ref="G34:G36"/>
    <mergeCell ref="H34:H36"/>
    <mergeCell ref="I38:I40"/>
    <mergeCell ref="J38:J40"/>
    <mergeCell ref="K38:K40"/>
    <mergeCell ref="L38:L40"/>
    <mergeCell ref="D40:D41"/>
    <mergeCell ref="E40:E41"/>
    <mergeCell ref="J34:J36"/>
    <mergeCell ref="K34:K36"/>
    <mergeCell ref="L34:L36"/>
    <mergeCell ref="D36:D37"/>
    <mergeCell ref="E36:E37"/>
    <mergeCell ref="I34:I36"/>
    <mergeCell ref="L46:L48"/>
    <mergeCell ref="D48:D49"/>
    <mergeCell ref="E48:E49"/>
    <mergeCell ref="J42:J44"/>
    <mergeCell ref="K42:K44"/>
    <mergeCell ref="L42:L44"/>
    <mergeCell ref="D44:D45"/>
    <mergeCell ref="E44:E45"/>
    <mergeCell ref="I42:I44"/>
    <mergeCell ref="I46:I48"/>
    <mergeCell ref="A46:A49"/>
    <mergeCell ref="D46:D47"/>
    <mergeCell ref="E46:E47"/>
    <mergeCell ref="G46:G48"/>
    <mergeCell ref="H46:H48"/>
    <mergeCell ref="A42:A45"/>
    <mergeCell ref="D42:D43"/>
    <mergeCell ref="E42:E43"/>
    <mergeCell ref="G42:G44"/>
    <mergeCell ref="H42:H44"/>
    <mergeCell ref="J50:J52"/>
    <mergeCell ref="K50:K52"/>
    <mergeCell ref="A50:A53"/>
    <mergeCell ref="D50:D51"/>
    <mergeCell ref="E50:E51"/>
    <mergeCell ref="G50:G52"/>
    <mergeCell ref="H50:H52"/>
    <mergeCell ref="I50:I52"/>
    <mergeCell ref="L50:L52"/>
    <mergeCell ref="D52:D53"/>
    <mergeCell ref="E52:E53"/>
    <mergeCell ref="J46:J48"/>
    <mergeCell ref="K46:K48"/>
    <mergeCell ref="B61:C61"/>
    <mergeCell ref="B60:C60"/>
    <mergeCell ref="B59:C59"/>
    <mergeCell ref="B58:C58"/>
    <mergeCell ref="B57:C57"/>
  </mergeCells>
  <hyperlinks>
    <hyperlink ref="C27" r:id="rId1" display="hmarcus@subvend.com"/>
    <hyperlink ref="C31" r:id="rId2" display="sstamle@subfirm.com"/>
    <hyperlink ref="C35" r:id="rId3" display="sbiscuits@supersub.com"/>
    <hyperlink ref="C39" r:id="rId4" display="jlennon@yellowsub.com"/>
    <hyperlink ref="C23" r:id="rId5" display="jbbrooks@primecon.com"/>
  </hyperlinks>
  <printOptions/>
  <pageMargins left="0.7" right="0.7" top="0.75" bottom="0.75" header="0.3" footer="0.3"/>
  <pageSetup fitToHeight="1" fitToWidth="1" horizontalDpi="1200" verticalDpi="1200" orientation="landscape" scale="48" r:id="rId8"/>
  <legacyDrawing r:id="rId7"/>
</worksheet>
</file>

<file path=xl/worksheets/sheet3.xml><?xml version="1.0" encoding="utf-8"?>
<worksheet xmlns="http://schemas.openxmlformats.org/spreadsheetml/2006/main" xmlns:r="http://schemas.openxmlformats.org/officeDocument/2006/relationships">
  <dimension ref="D3:G19"/>
  <sheetViews>
    <sheetView zoomScalePageLayoutView="0" workbookViewId="0" topLeftCell="A1">
      <selection activeCell="I9" sqref="I9"/>
    </sheetView>
  </sheetViews>
  <sheetFormatPr defaultColWidth="9.140625" defaultRowHeight="15"/>
  <cols>
    <col min="4" max="4" width="14.00390625" style="0" bestFit="1" customWidth="1"/>
    <col min="6" max="6" width="21.7109375" style="0" bestFit="1" customWidth="1"/>
    <col min="7" max="7" width="21.57421875" style="0" bestFit="1" customWidth="1"/>
  </cols>
  <sheetData>
    <row r="3" spans="4:7" ht="15">
      <c r="D3" t="s">
        <v>100</v>
      </c>
      <c r="E3" t="s">
        <v>101</v>
      </c>
      <c r="F3" t="s">
        <v>102</v>
      </c>
      <c r="G3" t="s">
        <v>112</v>
      </c>
    </row>
    <row r="4" spans="4:7" ht="15">
      <c r="D4" t="s">
        <v>71</v>
      </c>
      <c r="E4" t="s">
        <v>103</v>
      </c>
      <c r="F4" t="s">
        <v>107</v>
      </c>
      <c r="G4" t="s">
        <v>113</v>
      </c>
    </row>
    <row r="5" spans="5:7" ht="15">
      <c r="E5" t="s">
        <v>69</v>
      </c>
      <c r="F5" t="s">
        <v>111</v>
      </c>
      <c r="G5" t="s">
        <v>124</v>
      </c>
    </row>
    <row r="6" spans="5:7" ht="15">
      <c r="E6" t="s">
        <v>104</v>
      </c>
      <c r="F6" t="s">
        <v>105</v>
      </c>
      <c r="G6" t="s">
        <v>127</v>
      </c>
    </row>
    <row r="7" spans="6:7" ht="15">
      <c r="F7" t="s">
        <v>106</v>
      </c>
      <c r="G7" t="s">
        <v>63</v>
      </c>
    </row>
    <row r="8" spans="6:7" ht="15">
      <c r="F8" t="s">
        <v>110</v>
      </c>
      <c r="G8" t="s">
        <v>123</v>
      </c>
    </row>
    <row r="9" spans="6:7" ht="15">
      <c r="F9" t="s">
        <v>108</v>
      </c>
      <c r="G9" t="s">
        <v>128</v>
      </c>
    </row>
    <row r="10" spans="6:7" ht="15">
      <c r="F10" t="s">
        <v>109</v>
      </c>
      <c r="G10" t="s">
        <v>115</v>
      </c>
    </row>
    <row r="11" ht="15">
      <c r="G11" t="s">
        <v>125</v>
      </c>
    </row>
    <row r="12" ht="15">
      <c r="G12" t="s">
        <v>126</v>
      </c>
    </row>
    <row r="13" ht="15">
      <c r="G13" t="s">
        <v>61</v>
      </c>
    </row>
    <row r="14" ht="15">
      <c r="G14" t="s">
        <v>55</v>
      </c>
    </row>
    <row r="15" ht="15">
      <c r="G15" t="s">
        <v>121</v>
      </c>
    </row>
    <row r="16" ht="15">
      <c r="G16" t="s">
        <v>130</v>
      </c>
    </row>
    <row r="17" ht="15">
      <c r="G17" t="s">
        <v>114</v>
      </c>
    </row>
    <row r="18" ht="15">
      <c r="G18" t="s">
        <v>122</v>
      </c>
    </row>
    <row r="19" ht="15">
      <c r="G19" t="s">
        <v>129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H27" sqref="H27"/>
    </sheetView>
  </sheetViews>
  <sheetFormatPr defaultColWidth="9.140625" defaultRowHeight="15"/>
  <cols>
    <col min="1" max="1" width="3.57421875" style="0" customWidth="1"/>
    <col min="2" max="2" width="33.140625" style="0" customWidth="1"/>
    <col min="3" max="3" width="14.8515625" style="0" customWidth="1"/>
    <col min="4" max="5" width="11.57421875" style="0" customWidth="1"/>
    <col min="6" max="6" width="13.28125" style="0" customWidth="1"/>
    <col min="7" max="7" width="12.28125" style="0" customWidth="1"/>
    <col min="8" max="9" width="11.57421875" style="0" customWidth="1"/>
    <col min="10" max="11" width="12.28125" style="0" customWidth="1"/>
  </cols>
  <sheetData>
    <row r="1" spans="1:10" ht="15.75">
      <c r="A1" s="471" t="s">
        <v>18</v>
      </c>
      <c r="B1" s="471"/>
      <c r="C1" s="471"/>
      <c r="D1" s="471"/>
      <c r="E1" s="471"/>
      <c r="F1" s="471"/>
      <c r="G1" s="471"/>
      <c r="H1" s="1"/>
      <c r="I1" s="1"/>
      <c r="J1" s="3"/>
    </row>
    <row r="2" spans="1:10" ht="16.5" thickBot="1">
      <c r="A2" s="1"/>
      <c r="B2" s="1"/>
      <c r="C2" s="1"/>
      <c r="D2" s="1"/>
      <c r="E2" s="1"/>
      <c r="F2" s="1"/>
      <c r="G2" s="1"/>
      <c r="H2" s="1"/>
      <c r="I2" s="1"/>
      <c r="J2" s="3"/>
    </row>
    <row r="3" spans="1:10" ht="15">
      <c r="A3" s="5" t="s">
        <v>6</v>
      </c>
      <c r="B3" s="6" t="s">
        <v>19</v>
      </c>
      <c r="C3" s="7"/>
      <c r="D3" s="6" t="s">
        <v>20</v>
      </c>
      <c r="E3" s="8"/>
      <c r="F3" s="9" t="s">
        <v>7</v>
      </c>
      <c r="G3" s="7"/>
      <c r="H3" s="10"/>
      <c r="I3" s="10"/>
      <c r="J3" s="3"/>
    </row>
    <row r="4" spans="1:10" ht="15.75" thickBot="1">
      <c r="A4" s="11"/>
      <c r="B4" s="12" t="s">
        <v>21</v>
      </c>
      <c r="C4" s="13"/>
      <c r="D4" s="14" t="s">
        <v>1</v>
      </c>
      <c r="E4" s="13"/>
      <c r="F4" s="15" t="s">
        <v>0</v>
      </c>
      <c r="G4" s="13"/>
      <c r="H4" s="10"/>
      <c r="I4" s="10"/>
      <c r="J4" s="3"/>
    </row>
    <row r="5" spans="1:10" ht="15">
      <c r="A5" s="16" t="s">
        <v>8</v>
      </c>
      <c r="B5" s="17" t="s">
        <v>22</v>
      </c>
      <c r="C5" s="18" t="s">
        <v>9</v>
      </c>
      <c r="D5" s="17"/>
      <c r="E5" s="19"/>
      <c r="F5" s="20"/>
      <c r="G5" s="20"/>
      <c r="H5" s="10"/>
      <c r="I5" s="10"/>
      <c r="J5" s="3"/>
    </row>
    <row r="6" spans="1:10" ht="15.75" thickBot="1">
      <c r="A6" s="11"/>
      <c r="B6" s="12" t="s">
        <v>49</v>
      </c>
      <c r="C6" s="21" t="s">
        <v>15</v>
      </c>
      <c r="D6" s="22"/>
      <c r="E6" s="12"/>
      <c r="F6" s="13"/>
      <c r="G6" s="13"/>
      <c r="H6" s="10"/>
      <c r="I6" s="10"/>
      <c r="J6" s="3"/>
    </row>
    <row r="7" spans="1:10" ht="15">
      <c r="A7" s="5" t="s">
        <v>10</v>
      </c>
      <c r="B7" s="7" t="s">
        <v>11</v>
      </c>
      <c r="C7" s="9" t="s">
        <v>12</v>
      </c>
      <c r="D7" s="6"/>
      <c r="E7" s="6"/>
      <c r="F7" s="6"/>
      <c r="G7" s="20"/>
      <c r="H7" s="10"/>
      <c r="I7" s="10"/>
      <c r="J7" s="3"/>
    </row>
    <row r="8" spans="1:10" ht="26.25" customHeight="1" thickBot="1">
      <c r="A8" s="11"/>
      <c r="B8" s="13" t="s">
        <v>48</v>
      </c>
      <c r="C8" s="472" t="s">
        <v>47</v>
      </c>
      <c r="D8" s="473"/>
      <c r="E8" s="473"/>
      <c r="F8" s="473"/>
      <c r="G8" s="13"/>
      <c r="H8" s="10"/>
      <c r="I8" s="10"/>
      <c r="J8" s="3"/>
    </row>
    <row r="9" spans="1:10" ht="15.75" thickBot="1">
      <c r="A9" s="23"/>
      <c r="B9" s="12" t="s">
        <v>0</v>
      </c>
      <c r="C9" s="474"/>
      <c r="D9" s="474"/>
      <c r="E9" s="474"/>
      <c r="F9" s="474"/>
      <c r="G9" s="12"/>
      <c r="H9" s="10"/>
      <c r="I9" s="10"/>
      <c r="J9" s="3"/>
    </row>
    <row r="10" spans="1:9" ht="15.75" thickBot="1">
      <c r="A10" s="24"/>
      <c r="B10" s="20"/>
      <c r="C10" s="25"/>
      <c r="D10" s="475" t="s">
        <v>23</v>
      </c>
      <c r="E10" s="476"/>
      <c r="F10" s="475" t="s">
        <v>24</v>
      </c>
      <c r="G10" s="476"/>
      <c r="H10" s="475" t="s">
        <v>25</v>
      </c>
      <c r="I10" s="476"/>
    </row>
    <row r="11" spans="1:9" ht="15.75" thickBot="1">
      <c r="A11" s="26" t="s">
        <v>13</v>
      </c>
      <c r="B11" s="27" t="s">
        <v>26</v>
      </c>
      <c r="C11" s="28" t="s">
        <v>27</v>
      </c>
      <c r="D11" s="29" t="s">
        <v>28</v>
      </c>
      <c r="E11" s="30" t="s">
        <v>16</v>
      </c>
      <c r="F11" s="29" t="s">
        <v>28</v>
      </c>
      <c r="G11" s="31" t="s">
        <v>16</v>
      </c>
      <c r="H11" s="29" t="s">
        <v>28</v>
      </c>
      <c r="I11" s="31" t="s">
        <v>16</v>
      </c>
    </row>
    <row r="12" spans="1:9" ht="15.75" thickBot="1">
      <c r="A12" s="24"/>
      <c r="B12" s="27" t="s">
        <v>29</v>
      </c>
      <c r="C12" s="32" t="s">
        <v>30</v>
      </c>
      <c r="D12" s="33" t="s">
        <v>31</v>
      </c>
      <c r="E12" s="34" t="s">
        <v>32</v>
      </c>
      <c r="F12" s="33" t="s">
        <v>31</v>
      </c>
      <c r="G12" s="35" t="s">
        <v>32</v>
      </c>
      <c r="H12" s="33" t="s">
        <v>31</v>
      </c>
      <c r="I12" s="35" t="s">
        <v>32</v>
      </c>
    </row>
    <row r="13" spans="1:9" ht="15">
      <c r="A13" s="24"/>
      <c r="B13" s="36" t="s">
        <v>33</v>
      </c>
      <c r="C13" s="37">
        <v>1551</v>
      </c>
      <c r="D13" s="38">
        <v>2.75</v>
      </c>
      <c r="E13" s="39">
        <f>C13*D13</f>
        <v>4265.25</v>
      </c>
      <c r="F13" s="39">
        <v>3.85</v>
      </c>
      <c r="G13" s="39">
        <f aca="true" t="shared" si="0" ref="G13:G19">C13*F13</f>
        <v>5971.35</v>
      </c>
      <c r="H13" s="39" t="s">
        <v>17</v>
      </c>
      <c r="I13" s="39" t="s">
        <v>17</v>
      </c>
    </row>
    <row r="14" spans="1:11" ht="15">
      <c r="A14" s="24"/>
      <c r="B14" s="40" t="s">
        <v>34</v>
      </c>
      <c r="C14" s="41">
        <v>2007</v>
      </c>
      <c r="D14" s="38">
        <v>3.2</v>
      </c>
      <c r="E14" s="39">
        <f aca="true" t="shared" si="1" ref="E14:E19">D14*C14</f>
        <v>6422.400000000001</v>
      </c>
      <c r="F14" s="39">
        <v>3.85</v>
      </c>
      <c r="G14" s="39">
        <f t="shared" si="0"/>
        <v>7726.95</v>
      </c>
      <c r="H14" s="39" t="s">
        <v>17</v>
      </c>
      <c r="I14" s="39" t="s">
        <v>17</v>
      </c>
      <c r="K14" s="70"/>
    </row>
    <row r="15" spans="1:9" ht="15">
      <c r="A15" s="24"/>
      <c r="B15" s="40" t="s">
        <v>35</v>
      </c>
      <c r="C15" s="41">
        <v>55268</v>
      </c>
      <c r="D15" s="38">
        <v>3.2</v>
      </c>
      <c r="E15" s="39">
        <f t="shared" si="1"/>
        <v>176857.6</v>
      </c>
      <c r="F15" s="39">
        <v>3.85</v>
      </c>
      <c r="G15" s="39">
        <f t="shared" si="0"/>
        <v>212781.80000000002</v>
      </c>
      <c r="H15" s="39" t="s">
        <v>17</v>
      </c>
      <c r="I15" s="39" t="s">
        <v>17</v>
      </c>
    </row>
    <row r="16" spans="1:9" ht="15">
      <c r="A16" s="24"/>
      <c r="B16" s="40" t="s">
        <v>36</v>
      </c>
      <c r="C16" s="41">
        <v>12933</v>
      </c>
      <c r="D16" s="38">
        <v>3.28</v>
      </c>
      <c r="E16" s="39">
        <f t="shared" si="1"/>
        <v>42420.24</v>
      </c>
      <c r="F16" s="39">
        <v>3.95</v>
      </c>
      <c r="G16" s="39">
        <f t="shared" si="0"/>
        <v>51085.350000000006</v>
      </c>
      <c r="H16" s="39">
        <v>4.35</v>
      </c>
      <c r="I16" s="39">
        <f>H16*C16</f>
        <v>56258.549999999996</v>
      </c>
    </row>
    <row r="17" spans="1:9" ht="15">
      <c r="A17" s="24"/>
      <c r="B17" s="40" t="s">
        <v>37</v>
      </c>
      <c r="C17" s="41">
        <v>22372</v>
      </c>
      <c r="D17" s="38">
        <v>3.38</v>
      </c>
      <c r="E17" s="39">
        <f t="shared" si="1"/>
        <v>75617.36</v>
      </c>
      <c r="F17" s="39">
        <v>4.05</v>
      </c>
      <c r="G17" s="39">
        <f t="shared" si="0"/>
        <v>90606.59999999999</v>
      </c>
      <c r="H17" s="39">
        <v>5.45</v>
      </c>
      <c r="I17" s="39">
        <f>H17*C17</f>
        <v>121927.40000000001</v>
      </c>
    </row>
    <row r="18" spans="1:9" ht="15">
      <c r="A18" s="24"/>
      <c r="B18" s="42" t="s">
        <v>38</v>
      </c>
      <c r="C18" s="43">
        <v>9782</v>
      </c>
      <c r="D18" s="38">
        <v>3.5</v>
      </c>
      <c r="E18" s="39">
        <f t="shared" si="1"/>
        <v>34237</v>
      </c>
      <c r="F18" s="39">
        <v>4.15</v>
      </c>
      <c r="G18" s="39">
        <f t="shared" si="0"/>
        <v>40595.3</v>
      </c>
      <c r="H18" s="39">
        <v>4.55</v>
      </c>
      <c r="I18" s="39">
        <f>H18*C18</f>
        <v>44508.1</v>
      </c>
    </row>
    <row r="19" spans="1:9" ht="15.75" thickBot="1">
      <c r="A19" s="24"/>
      <c r="B19" s="42" t="s">
        <v>39</v>
      </c>
      <c r="C19" s="43">
        <v>875</v>
      </c>
      <c r="D19" s="44">
        <v>3.71</v>
      </c>
      <c r="E19" s="39">
        <f t="shared" si="1"/>
        <v>3246.25</v>
      </c>
      <c r="F19" s="39">
        <v>4.37</v>
      </c>
      <c r="G19" s="39">
        <f t="shared" si="0"/>
        <v>3823.75</v>
      </c>
      <c r="H19" s="39">
        <v>4.78</v>
      </c>
      <c r="I19" s="39">
        <f>H19*C19</f>
        <v>4182.5</v>
      </c>
    </row>
    <row r="20" spans="1:9" ht="15.75" thickBot="1">
      <c r="A20" s="45"/>
      <c r="B20" s="46"/>
      <c r="C20" s="47">
        <f>SUM(C13:C19)</f>
        <v>104788</v>
      </c>
      <c r="D20" s="48" t="s">
        <v>40</v>
      </c>
      <c r="E20" s="49">
        <f>SUM(E13:E19)</f>
        <v>343066.1</v>
      </c>
      <c r="F20" s="48" t="s">
        <v>40</v>
      </c>
      <c r="G20" s="68">
        <f>SUM(G13:G19)</f>
        <v>412591.1</v>
      </c>
      <c r="H20" s="48" t="s">
        <v>40</v>
      </c>
      <c r="I20" s="68">
        <f>SUM(I13:I19)</f>
        <v>226876.55000000002</v>
      </c>
    </row>
    <row r="21" spans="1:10" ht="15.75" thickBot="1">
      <c r="A21" s="50"/>
      <c r="B21" s="51"/>
      <c r="C21" s="52"/>
      <c r="D21" s="53"/>
      <c r="E21" s="53"/>
      <c r="F21" s="54"/>
      <c r="G21" s="10"/>
      <c r="H21" s="10"/>
      <c r="I21" s="10"/>
      <c r="J21" s="3"/>
    </row>
    <row r="22" spans="1:10" s="60" customFormat="1" ht="15.75" thickBot="1">
      <c r="A22" s="55" t="s">
        <v>14</v>
      </c>
      <c r="B22" s="56" t="s">
        <v>41</v>
      </c>
      <c r="C22" s="57" t="s">
        <v>42</v>
      </c>
      <c r="D22" s="58" t="s">
        <v>43</v>
      </c>
      <c r="E22" s="59" t="s">
        <v>16</v>
      </c>
      <c r="F22" s="462" t="s">
        <v>67</v>
      </c>
      <c r="G22" s="463"/>
      <c r="H22" s="463"/>
      <c r="I22" s="468">
        <f>G13+G14+G15+I16+I17+I18+I19</f>
        <v>453356.65</v>
      </c>
      <c r="J22" s="4"/>
    </row>
    <row r="23" spans="1:10" s="60" customFormat="1" ht="15.75" thickBot="1">
      <c r="A23" s="61"/>
      <c r="B23" s="62" t="s">
        <v>2</v>
      </c>
      <c r="C23" s="63">
        <v>1</v>
      </c>
      <c r="D23" s="64" t="s">
        <v>44</v>
      </c>
      <c r="E23" s="65">
        <v>100000</v>
      </c>
      <c r="F23" s="464"/>
      <c r="G23" s="465"/>
      <c r="H23" s="465"/>
      <c r="I23" s="469"/>
      <c r="J23" s="4"/>
    </row>
    <row r="24" spans="1:10" s="60" customFormat="1" ht="15.75" thickBot="1">
      <c r="A24" s="61"/>
      <c r="B24" s="62" t="s">
        <v>45</v>
      </c>
      <c r="C24" s="63">
        <v>25</v>
      </c>
      <c r="D24" s="64" t="s">
        <v>46</v>
      </c>
      <c r="E24" s="65">
        <v>130</v>
      </c>
      <c r="F24" s="464"/>
      <c r="G24" s="465"/>
      <c r="H24" s="465"/>
      <c r="I24" s="469"/>
      <c r="J24" s="4"/>
    </row>
    <row r="25" spans="1:10" s="60" customFormat="1" ht="15.75" thickBot="1">
      <c r="A25" s="66"/>
      <c r="B25" s="62" t="s">
        <v>3</v>
      </c>
      <c r="C25" s="63">
        <v>225</v>
      </c>
      <c r="D25" s="64" t="s">
        <v>46</v>
      </c>
      <c r="E25" s="67" t="s">
        <v>17</v>
      </c>
      <c r="F25" s="466"/>
      <c r="G25" s="467"/>
      <c r="H25" s="467"/>
      <c r="I25" s="470"/>
      <c r="J25" s="4"/>
    </row>
    <row r="26" spans="1:10" ht="15">
      <c r="A26" s="3"/>
      <c r="B26" s="3"/>
      <c r="C26" s="3"/>
      <c r="D26" s="3"/>
      <c r="E26" s="3"/>
      <c r="F26" s="3"/>
      <c r="G26" s="3"/>
      <c r="H26" s="3"/>
      <c r="I26" s="3"/>
      <c r="J26" s="3"/>
    </row>
    <row r="27" spans="1:10" ht="15">
      <c r="A27" s="3"/>
      <c r="B27" s="3"/>
      <c r="C27" s="3"/>
      <c r="D27" s="3"/>
      <c r="E27" s="3"/>
      <c r="F27" s="3"/>
      <c r="G27" s="3"/>
      <c r="H27" s="3"/>
      <c r="I27" s="3"/>
      <c r="J27" s="3"/>
    </row>
    <row r="28" spans="1:10" ht="15">
      <c r="A28" s="3"/>
      <c r="B28" s="3"/>
      <c r="C28" s="3"/>
      <c r="D28" s="3"/>
      <c r="E28" s="3"/>
      <c r="F28" s="3"/>
      <c r="G28" s="3"/>
      <c r="H28" s="3"/>
      <c r="I28" s="3"/>
      <c r="J28" s="3"/>
    </row>
    <row r="29" spans="1:10" ht="15">
      <c r="A29" s="3"/>
      <c r="B29" s="3"/>
      <c r="C29" s="3"/>
      <c r="D29" s="3"/>
      <c r="E29" s="3"/>
      <c r="F29" s="3"/>
      <c r="G29" s="3"/>
      <c r="H29" s="3"/>
      <c r="I29" s="3"/>
      <c r="J29" s="3"/>
    </row>
    <row r="30" spans="1:9" ht="15">
      <c r="A30" s="3"/>
      <c r="B30" s="3"/>
      <c r="C30" s="3"/>
      <c r="D30" s="3"/>
      <c r="E30" s="3"/>
      <c r="F30" s="3"/>
      <c r="G30" s="3"/>
      <c r="H30" s="3"/>
      <c r="I30" s="3"/>
    </row>
    <row r="31" spans="1:9" ht="15">
      <c r="A31" s="3"/>
      <c r="B31" s="3"/>
      <c r="C31" s="3"/>
      <c r="D31" s="3"/>
      <c r="E31" s="3"/>
      <c r="F31" s="3"/>
      <c r="G31" s="3"/>
      <c r="H31" s="3"/>
      <c r="I31" s="3"/>
    </row>
  </sheetData>
  <sheetProtection/>
  <mergeCells count="8">
    <mergeCell ref="F22:H25"/>
    <mergeCell ref="I22:I25"/>
    <mergeCell ref="A1:G1"/>
    <mergeCell ref="C8:F8"/>
    <mergeCell ref="C9:F9"/>
    <mergeCell ref="D10:E10"/>
    <mergeCell ref="F10:G10"/>
    <mergeCell ref="H10:I10"/>
  </mergeCells>
  <printOptions/>
  <pageMargins left="0.7" right="0.7" top="0.75" bottom="0.75" header="0.3" footer="0.3"/>
  <pageSetup fitToHeight="1" fitToWidth="1" horizontalDpi="600" verticalDpi="600" orientation="landscape" scale="99" r:id="rId1"/>
</worksheet>
</file>

<file path=xl/worksheets/sheet5.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K26" sqref="K26"/>
    </sheetView>
  </sheetViews>
  <sheetFormatPr defaultColWidth="9.140625" defaultRowHeight="15"/>
  <cols>
    <col min="1" max="1" width="3.57421875" style="0" customWidth="1"/>
    <col min="2" max="2" width="31.7109375" style="0" customWidth="1"/>
    <col min="3" max="3" width="14.8515625" style="0" customWidth="1"/>
    <col min="4" max="5" width="11.57421875" style="0" customWidth="1"/>
    <col min="6" max="6" width="13.28125" style="0" customWidth="1"/>
    <col min="7" max="7" width="12.28125" style="0" customWidth="1"/>
    <col min="8" max="9" width="11.57421875" style="0" customWidth="1"/>
    <col min="10" max="11" width="12.28125" style="0" customWidth="1"/>
  </cols>
  <sheetData>
    <row r="1" spans="1:10" ht="15.75">
      <c r="A1" s="471" t="s">
        <v>18</v>
      </c>
      <c r="B1" s="471"/>
      <c r="C1" s="471"/>
      <c r="D1" s="471"/>
      <c r="E1" s="471"/>
      <c r="F1" s="471"/>
      <c r="G1" s="471"/>
      <c r="H1" s="1"/>
      <c r="I1" s="1"/>
      <c r="J1" s="3"/>
    </row>
    <row r="2" spans="1:10" ht="16.5" thickBot="1">
      <c r="A2" s="1"/>
      <c r="B2" s="1"/>
      <c r="C2" s="1"/>
      <c r="D2" s="1"/>
      <c r="E2" s="1"/>
      <c r="F2" s="1"/>
      <c r="G2" s="1"/>
      <c r="H2" s="1"/>
      <c r="I2" s="1"/>
      <c r="J2" s="3"/>
    </row>
    <row r="3" spans="1:10" ht="15">
      <c r="A3" s="5" t="s">
        <v>6</v>
      </c>
      <c r="B3" s="6" t="s">
        <v>19</v>
      </c>
      <c r="C3" s="7"/>
      <c r="D3" s="6" t="s">
        <v>20</v>
      </c>
      <c r="E3" s="8"/>
      <c r="F3" s="9" t="s">
        <v>7</v>
      </c>
      <c r="G3" s="7"/>
      <c r="H3" s="10"/>
      <c r="I3" s="10"/>
      <c r="J3" s="3"/>
    </row>
    <row r="4" spans="1:10" ht="15.75" thickBot="1">
      <c r="A4" s="11"/>
      <c r="B4" s="12" t="s">
        <v>21</v>
      </c>
      <c r="C4" s="13"/>
      <c r="D4" s="14" t="s">
        <v>1</v>
      </c>
      <c r="E4" s="13"/>
      <c r="F4" s="15" t="s">
        <v>0</v>
      </c>
      <c r="G4" s="13"/>
      <c r="H4" s="10"/>
      <c r="I4" s="10"/>
      <c r="J4" s="3"/>
    </row>
    <row r="5" spans="1:10" ht="15">
      <c r="A5" s="16" t="s">
        <v>8</v>
      </c>
      <c r="B5" s="17" t="s">
        <v>22</v>
      </c>
      <c r="C5" s="18" t="s">
        <v>9</v>
      </c>
      <c r="D5" s="17"/>
      <c r="E5" s="19"/>
      <c r="F5" s="20"/>
      <c r="G5" s="20"/>
      <c r="H5" s="10"/>
      <c r="I5" s="10"/>
      <c r="J5" s="3"/>
    </row>
    <row r="6" spans="1:10" ht="15.75" thickBot="1">
      <c r="A6" s="11"/>
      <c r="B6" s="12" t="s">
        <v>50</v>
      </c>
      <c r="C6" s="21" t="s">
        <v>15</v>
      </c>
      <c r="D6" s="22"/>
      <c r="E6" s="12"/>
      <c r="F6" s="13"/>
      <c r="G6" s="13"/>
      <c r="H6" s="10"/>
      <c r="I6" s="10"/>
      <c r="J6" s="3"/>
    </row>
    <row r="7" spans="1:10" ht="15">
      <c r="A7" s="5" t="s">
        <v>10</v>
      </c>
      <c r="B7" s="7" t="s">
        <v>11</v>
      </c>
      <c r="C7" s="9" t="s">
        <v>12</v>
      </c>
      <c r="D7" s="6"/>
      <c r="E7" s="6"/>
      <c r="F7" s="6"/>
      <c r="G7" s="20"/>
      <c r="H7" s="10"/>
      <c r="I7" s="10"/>
      <c r="J7" s="3"/>
    </row>
    <row r="8" spans="1:10" ht="30.75" thickBot="1">
      <c r="A8" s="11"/>
      <c r="B8" s="69" t="s">
        <v>51</v>
      </c>
      <c r="C8" s="472" t="s">
        <v>47</v>
      </c>
      <c r="D8" s="473"/>
      <c r="E8" s="473"/>
      <c r="F8" s="473"/>
      <c r="G8" s="13"/>
      <c r="H8" s="10"/>
      <c r="I8" s="10"/>
      <c r="J8" s="3"/>
    </row>
    <row r="9" spans="1:10" ht="15.75" thickBot="1">
      <c r="A9" s="23"/>
      <c r="B9" s="12" t="s">
        <v>0</v>
      </c>
      <c r="C9" s="474"/>
      <c r="D9" s="474"/>
      <c r="E9" s="474"/>
      <c r="F9" s="474"/>
      <c r="G9" s="12"/>
      <c r="H9" s="10"/>
      <c r="I9" s="10"/>
      <c r="J9" s="3"/>
    </row>
    <row r="10" spans="1:9" ht="15.75" thickBot="1">
      <c r="A10" s="24"/>
      <c r="B10" s="20"/>
      <c r="C10" s="25"/>
      <c r="D10" s="475" t="s">
        <v>23</v>
      </c>
      <c r="E10" s="476"/>
      <c r="F10" s="475" t="s">
        <v>24</v>
      </c>
      <c r="G10" s="476"/>
      <c r="H10" s="475" t="s">
        <v>25</v>
      </c>
      <c r="I10" s="476"/>
    </row>
    <row r="11" spans="1:9" ht="15.75" thickBot="1">
      <c r="A11" s="26" t="s">
        <v>13</v>
      </c>
      <c r="B11" s="27" t="s">
        <v>26</v>
      </c>
      <c r="C11" s="28" t="s">
        <v>27</v>
      </c>
      <c r="D11" s="29" t="s">
        <v>28</v>
      </c>
      <c r="E11" s="30" t="s">
        <v>16</v>
      </c>
      <c r="F11" s="29" t="s">
        <v>28</v>
      </c>
      <c r="G11" s="31" t="s">
        <v>16</v>
      </c>
      <c r="H11" s="29" t="s">
        <v>28</v>
      </c>
      <c r="I11" s="31" t="s">
        <v>16</v>
      </c>
    </row>
    <row r="12" spans="1:9" ht="15.75" thickBot="1">
      <c r="A12" s="24"/>
      <c r="B12" s="27" t="s">
        <v>29</v>
      </c>
      <c r="C12" s="32" t="s">
        <v>30</v>
      </c>
      <c r="D12" s="33" t="s">
        <v>31</v>
      </c>
      <c r="E12" s="34" t="s">
        <v>32</v>
      </c>
      <c r="F12" s="33" t="s">
        <v>31</v>
      </c>
      <c r="G12" s="35" t="s">
        <v>32</v>
      </c>
      <c r="H12" s="33" t="s">
        <v>31</v>
      </c>
      <c r="I12" s="35" t="s">
        <v>32</v>
      </c>
    </row>
    <row r="13" spans="1:9" ht="15">
      <c r="A13" s="24"/>
      <c r="B13" s="36" t="s">
        <v>33</v>
      </c>
      <c r="C13" s="37">
        <v>1551</v>
      </c>
      <c r="D13" s="38">
        <v>3.1</v>
      </c>
      <c r="E13" s="39">
        <f>C13*D13</f>
        <v>4808.1</v>
      </c>
      <c r="F13" s="39" t="s">
        <v>17</v>
      </c>
      <c r="G13" s="39" t="s">
        <v>17</v>
      </c>
      <c r="H13" s="39">
        <f aca="true" t="shared" si="0" ref="H13:H19">D13+5</f>
        <v>8.1</v>
      </c>
      <c r="I13" s="39">
        <f aca="true" t="shared" si="1" ref="I13:I19">H13*C13</f>
        <v>12563.099999999999</v>
      </c>
    </row>
    <row r="14" spans="1:9" ht="15">
      <c r="A14" s="24"/>
      <c r="B14" s="40" t="s">
        <v>34</v>
      </c>
      <c r="C14" s="41">
        <v>2007</v>
      </c>
      <c r="D14" s="38">
        <v>2.95</v>
      </c>
      <c r="E14" s="39">
        <f aca="true" t="shared" si="2" ref="E14:E19">D14*C14</f>
        <v>5920.650000000001</v>
      </c>
      <c r="F14" s="39" t="s">
        <v>17</v>
      </c>
      <c r="G14" s="39" t="s">
        <v>17</v>
      </c>
      <c r="H14" s="39">
        <f t="shared" si="0"/>
        <v>7.95</v>
      </c>
      <c r="I14" s="39">
        <f t="shared" si="1"/>
        <v>15955.65</v>
      </c>
    </row>
    <row r="15" spans="1:9" ht="15">
      <c r="A15" s="24"/>
      <c r="B15" s="40" t="s">
        <v>35</v>
      </c>
      <c r="C15" s="41">
        <v>55268</v>
      </c>
      <c r="D15" s="38">
        <v>2.95</v>
      </c>
      <c r="E15" s="39">
        <f t="shared" si="2"/>
        <v>163040.6</v>
      </c>
      <c r="F15" s="39" t="s">
        <v>17</v>
      </c>
      <c r="G15" s="39" t="s">
        <v>17</v>
      </c>
      <c r="H15" s="39">
        <f t="shared" si="0"/>
        <v>7.95</v>
      </c>
      <c r="I15" s="39">
        <f t="shared" si="1"/>
        <v>439380.60000000003</v>
      </c>
    </row>
    <row r="16" spans="1:9" ht="15">
      <c r="A16" s="24"/>
      <c r="B16" s="40" t="s">
        <v>36</v>
      </c>
      <c r="C16" s="41">
        <v>12933</v>
      </c>
      <c r="D16" s="38">
        <v>2.95</v>
      </c>
      <c r="E16" s="39">
        <f t="shared" si="2"/>
        <v>38152.350000000006</v>
      </c>
      <c r="F16" s="39" t="s">
        <v>17</v>
      </c>
      <c r="G16" s="39" t="s">
        <v>17</v>
      </c>
      <c r="H16" s="39">
        <f t="shared" si="0"/>
        <v>7.95</v>
      </c>
      <c r="I16" s="39">
        <f t="shared" si="1"/>
        <v>102817.35</v>
      </c>
    </row>
    <row r="17" spans="1:9" ht="15">
      <c r="A17" s="24"/>
      <c r="B17" s="40" t="s">
        <v>37</v>
      </c>
      <c r="C17" s="41">
        <v>22372</v>
      </c>
      <c r="D17" s="38">
        <v>3.2</v>
      </c>
      <c r="E17" s="39">
        <f t="shared" si="2"/>
        <v>71590.40000000001</v>
      </c>
      <c r="F17" s="39" t="s">
        <v>17</v>
      </c>
      <c r="G17" s="39" t="s">
        <v>17</v>
      </c>
      <c r="H17" s="39">
        <f t="shared" si="0"/>
        <v>8.2</v>
      </c>
      <c r="I17" s="39">
        <f t="shared" si="1"/>
        <v>183450.4</v>
      </c>
    </row>
    <row r="18" spans="1:9" ht="15">
      <c r="A18" s="24"/>
      <c r="B18" s="42" t="s">
        <v>38</v>
      </c>
      <c r="C18" s="43">
        <v>9782</v>
      </c>
      <c r="D18" s="38">
        <v>3.2</v>
      </c>
      <c r="E18" s="39">
        <f t="shared" si="2"/>
        <v>31302.4</v>
      </c>
      <c r="F18" s="39" t="s">
        <v>17</v>
      </c>
      <c r="G18" s="39" t="s">
        <v>17</v>
      </c>
      <c r="H18" s="39">
        <f t="shared" si="0"/>
        <v>8.2</v>
      </c>
      <c r="I18" s="39">
        <f t="shared" si="1"/>
        <v>80212.4</v>
      </c>
    </row>
    <row r="19" spans="1:9" ht="15.75" thickBot="1">
      <c r="A19" s="24"/>
      <c r="B19" s="42" t="s">
        <v>39</v>
      </c>
      <c r="C19" s="43">
        <v>875</v>
      </c>
      <c r="D19" s="44">
        <v>3.2</v>
      </c>
      <c r="E19" s="39">
        <f t="shared" si="2"/>
        <v>2800</v>
      </c>
      <c r="F19" s="39" t="s">
        <v>17</v>
      </c>
      <c r="G19" s="39" t="s">
        <v>17</v>
      </c>
      <c r="H19" s="39">
        <f t="shared" si="0"/>
        <v>8.2</v>
      </c>
      <c r="I19" s="39">
        <f t="shared" si="1"/>
        <v>7174.999999999999</v>
      </c>
    </row>
    <row r="20" spans="1:9" ht="15.75" thickBot="1">
      <c r="A20" s="45"/>
      <c r="B20" s="46"/>
      <c r="C20" s="47">
        <f>SUM(C13:C19)</f>
        <v>104788</v>
      </c>
      <c r="D20" s="48" t="s">
        <v>40</v>
      </c>
      <c r="E20" s="49">
        <f>SUM(E13:E19)</f>
        <v>317614.50000000006</v>
      </c>
      <c r="F20" s="48" t="s">
        <v>40</v>
      </c>
      <c r="G20" s="68">
        <f>SUM(G13:G19)</f>
        <v>0</v>
      </c>
      <c r="H20" s="48" t="s">
        <v>40</v>
      </c>
      <c r="I20" s="68">
        <f>SUM(I13:I19)</f>
        <v>841554.5000000001</v>
      </c>
    </row>
    <row r="21" spans="1:10" ht="15.75" thickBot="1">
      <c r="A21" s="50"/>
      <c r="B21" s="51"/>
      <c r="C21" s="52"/>
      <c r="D21" s="53"/>
      <c r="E21" s="53"/>
      <c r="F21" s="54"/>
      <c r="G21" s="10"/>
      <c r="H21" s="10"/>
      <c r="I21" s="10"/>
      <c r="J21" s="3"/>
    </row>
    <row r="22" spans="1:10" s="60" customFormat="1" ht="15.75" thickBot="1">
      <c r="A22" s="55" t="s">
        <v>14</v>
      </c>
      <c r="B22" s="56" t="s">
        <v>41</v>
      </c>
      <c r="C22" s="57" t="s">
        <v>42</v>
      </c>
      <c r="D22" s="58" t="s">
        <v>43</v>
      </c>
      <c r="E22" s="59" t="s">
        <v>16</v>
      </c>
      <c r="F22" s="18"/>
      <c r="G22" s="17"/>
      <c r="H22" s="17"/>
      <c r="I22" s="17"/>
      <c r="J22" s="4"/>
    </row>
    <row r="23" spans="1:10" s="60" customFormat="1" ht="15.75" thickBot="1">
      <c r="A23" s="61"/>
      <c r="B23" s="62" t="s">
        <v>2</v>
      </c>
      <c r="C23" s="63">
        <v>1</v>
      </c>
      <c r="D23" s="64" t="s">
        <v>44</v>
      </c>
      <c r="E23" s="65">
        <v>100000</v>
      </c>
      <c r="F23" s="18"/>
      <c r="G23" s="17"/>
      <c r="H23" s="17"/>
      <c r="I23" s="17"/>
      <c r="J23" s="4"/>
    </row>
    <row r="24" spans="1:10" s="60" customFormat="1" ht="15.75" thickBot="1">
      <c r="A24" s="61"/>
      <c r="B24" s="62" t="s">
        <v>45</v>
      </c>
      <c r="C24" s="63">
        <v>25</v>
      </c>
      <c r="D24" s="64" t="s">
        <v>46</v>
      </c>
      <c r="E24" s="65" t="s">
        <v>17</v>
      </c>
      <c r="F24" s="18"/>
      <c r="G24" s="17"/>
      <c r="H24" s="17"/>
      <c r="I24" s="17"/>
      <c r="J24" s="4"/>
    </row>
    <row r="25" spans="1:10" s="60" customFormat="1" ht="15.75" thickBot="1">
      <c r="A25" s="66"/>
      <c r="B25" s="62" t="s">
        <v>3</v>
      </c>
      <c r="C25" s="63">
        <v>225</v>
      </c>
      <c r="D25" s="64" t="s">
        <v>46</v>
      </c>
      <c r="E25" s="67" t="s">
        <v>17</v>
      </c>
      <c r="F25" s="18"/>
      <c r="G25" s="17"/>
      <c r="H25" s="17"/>
      <c r="I25" s="17"/>
      <c r="J25" s="4"/>
    </row>
    <row r="26" spans="1:10" ht="15">
      <c r="A26" s="3"/>
      <c r="B26" s="3"/>
      <c r="C26" s="3"/>
      <c r="D26" s="3"/>
      <c r="E26" s="3"/>
      <c r="F26" s="3"/>
      <c r="G26" s="3"/>
      <c r="H26" s="3"/>
      <c r="I26" s="3"/>
      <c r="J26" s="3"/>
    </row>
    <row r="27" spans="1:10" ht="15">
      <c r="A27" s="3"/>
      <c r="B27" s="3"/>
      <c r="C27" s="3"/>
      <c r="D27" s="3"/>
      <c r="E27" s="3"/>
      <c r="F27" s="3"/>
      <c r="G27" s="3"/>
      <c r="H27" s="3"/>
      <c r="I27" s="3"/>
      <c r="J27" s="3"/>
    </row>
    <row r="28" spans="1:10" ht="15">
      <c r="A28" s="3"/>
      <c r="B28" s="3"/>
      <c r="C28" s="3"/>
      <c r="D28" s="3"/>
      <c r="E28" s="3"/>
      <c r="F28" s="3"/>
      <c r="G28" s="3"/>
      <c r="H28" s="3"/>
      <c r="I28" s="3"/>
      <c r="J28" s="3"/>
    </row>
    <row r="29" spans="1:10" ht="15">
      <c r="A29" s="3"/>
      <c r="B29" s="3"/>
      <c r="C29" s="3"/>
      <c r="D29" s="3"/>
      <c r="E29" s="3"/>
      <c r="F29" s="3"/>
      <c r="G29" s="3"/>
      <c r="H29" s="3"/>
      <c r="I29" s="3"/>
      <c r="J29" s="3"/>
    </row>
    <row r="30" spans="1:9" ht="15">
      <c r="A30" s="3"/>
      <c r="B30" s="3"/>
      <c r="C30" s="3"/>
      <c r="D30" s="3"/>
      <c r="E30" s="3"/>
      <c r="F30" s="3"/>
      <c r="G30" s="3"/>
      <c r="H30" s="3"/>
      <c r="I30" s="3"/>
    </row>
    <row r="31" spans="1:9" ht="15">
      <c r="A31" s="3"/>
      <c r="B31" s="3"/>
      <c r="C31" s="3"/>
      <c r="D31" s="3"/>
      <c r="E31" s="3"/>
      <c r="F31" s="3"/>
      <c r="G31" s="3"/>
      <c r="H31" s="3"/>
      <c r="I31" s="3"/>
    </row>
  </sheetData>
  <sheetProtection/>
  <mergeCells count="6">
    <mergeCell ref="H10:I10"/>
    <mergeCell ref="A1:G1"/>
    <mergeCell ref="C8:F8"/>
    <mergeCell ref="C9:F9"/>
    <mergeCell ref="D10:E10"/>
    <mergeCell ref="F10:G10"/>
  </mergeCells>
  <printOptions/>
  <pageMargins left="0.7" right="0.7" top="0.75" bottom="0.75" header="0.3"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Columbus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Diller, Lisa L.</dc:creator>
  <cp:keywords/>
  <dc:description/>
  <cp:lastModifiedBy>Pettiford, Michael E.</cp:lastModifiedBy>
  <cp:lastPrinted>2018-04-02T21:23:29Z</cp:lastPrinted>
  <dcterms:created xsi:type="dcterms:W3CDTF">2016-02-09T19:52:45Z</dcterms:created>
  <dcterms:modified xsi:type="dcterms:W3CDTF">2018-06-26T17:47:55Z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